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TÍTULO V 2023\"/>
    </mc:Choice>
  </mc:AlternateContent>
  <xr:revisionPtr revIDLastSave="0" documentId="13_ncr:1_{109B6051-CBB4-4F01-B29E-530CD23A100C}" xr6:coauthVersionLast="47" xr6:coauthVersionMax="47" xr10:uidLastSave="{00000000-0000-0000-0000-000000000000}"/>
  <bookViews>
    <workbookView xWindow="-120" yWindow="-120" windowWidth="29040" windowHeight="15990" activeTab="6" xr2:uid="{7D85B56A-769D-4025-B71B-C5116373CFE2}"/>
  </bookViews>
  <sheets>
    <sheet name="COG" sheetId="1" r:id="rId1"/>
    <sheet name="CA" sheetId="2" r:id="rId2"/>
    <sheet name="CF" sheetId="3" r:id="rId3"/>
    <sheet name="CE(PTG)" sheetId="4" r:id="rId4"/>
    <sheet name="Prioridades de Gasto" sheetId="7" r:id="rId5"/>
    <sheet name="Programas y Proyectos" sheetId="8" r:id="rId6"/>
    <sheet name="Analítico de Plazas" sheetId="6" r:id="rId7"/>
  </sheets>
  <externalReferences>
    <externalReference r:id="rId8"/>
    <externalReference r:id="rId9"/>
  </externalReferences>
  <definedNames>
    <definedName name="_xlnm.Print_Area" localSheetId="6">'Analítico de Plazas'!$A$2:$D$165</definedName>
    <definedName name="_xlnm.Print_Area" localSheetId="3">'CE(PTG)'!$A$1:$B$16</definedName>
    <definedName name="_xlnm.Print_Area" localSheetId="2">CF!$A$1:$C$38</definedName>
    <definedName name="_xlnm.Print_Area" localSheetId="0">COG!$B$2:$C$78</definedName>
    <definedName name="_xlnm.Print_Area" localSheetId="4">'Prioridades de Gasto'!$A$1:$A$16</definedName>
    <definedName name="_xlnm.Print_Area" localSheetId="5">'Programas y Proyectos'!$A$1:$A$13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D162" i="6"/>
  <c r="D161" i="6"/>
  <c r="D160" i="6"/>
  <c r="C158" i="6"/>
  <c r="D158" i="6" s="1"/>
  <c r="A158" i="6"/>
  <c r="C146" i="6"/>
  <c r="D146" i="6" s="1"/>
  <c r="C144" i="6"/>
  <c r="B144" i="6"/>
  <c r="A144" i="6"/>
  <c r="C142" i="6"/>
  <c r="D142" i="6" s="1"/>
  <c r="C131" i="6"/>
  <c r="D131" i="6" s="1"/>
  <c r="C129" i="6"/>
  <c r="B129" i="6"/>
  <c r="C127" i="6"/>
  <c r="B127" i="6"/>
  <c r="D127" i="6" s="1"/>
  <c r="C125" i="6"/>
  <c r="D125" i="6" s="1"/>
  <c r="C123" i="6"/>
  <c r="D123" i="6" s="1"/>
  <c r="C120" i="6"/>
  <c r="D120" i="6" s="1"/>
  <c r="C108" i="6"/>
  <c r="D108" i="6" s="1"/>
  <c r="C100" i="6"/>
  <c r="D100" i="6" s="1"/>
  <c r="C97" i="6"/>
  <c r="D97" i="6" s="1"/>
  <c r="C95" i="6"/>
  <c r="D95" i="6" s="1"/>
  <c r="C88" i="6"/>
  <c r="D88" i="6" s="1"/>
  <c r="C86" i="6"/>
  <c r="B86" i="6"/>
  <c r="A86" i="6"/>
  <c r="C84" i="6"/>
  <c r="D84" i="6" s="1"/>
  <c r="B84" i="6"/>
  <c r="A84" i="6"/>
  <c r="C82" i="6"/>
  <c r="B82" i="6"/>
  <c r="A82" i="6"/>
  <c r="C80" i="6"/>
  <c r="B80" i="6"/>
  <c r="C77" i="6"/>
  <c r="B77" i="6"/>
  <c r="C74" i="6"/>
  <c r="D74" i="6" s="1"/>
  <c r="B72" i="6"/>
  <c r="B71" i="6"/>
  <c r="B70" i="6"/>
  <c r="B69" i="6"/>
  <c r="C68" i="6"/>
  <c r="D68" i="6" s="1"/>
  <c r="B68" i="6"/>
  <c r="C66" i="6"/>
  <c r="B66" i="6"/>
  <c r="A66" i="6"/>
  <c r="C64" i="6"/>
  <c r="B64" i="6"/>
  <c r="A64" i="6"/>
  <c r="C60" i="6"/>
  <c r="D60" i="6" s="1"/>
  <c r="C49" i="6"/>
  <c r="D49" i="6" s="1"/>
  <c r="C47" i="6"/>
  <c r="B47" i="6"/>
  <c r="C43" i="6"/>
  <c r="D43" i="6" s="1"/>
  <c r="C41" i="6"/>
  <c r="B41" i="6"/>
  <c r="C39" i="6"/>
  <c r="B39" i="6"/>
  <c r="C37" i="6"/>
  <c r="D37" i="6" s="1"/>
  <c r="C35" i="6"/>
  <c r="B35" i="6"/>
  <c r="A35" i="6"/>
  <c r="C31" i="6"/>
  <c r="D31" i="6" s="1"/>
  <c r="C29" i="6"/>
  <c r="B29" i="6"/>
  <c r="C27" i="6"/>
  <c r="D27" i="6" s="1"/>
  <c r="C25" i="6"/>
  <c r="D25" i="6" s="1"/>
  <c r="C22" i="6"/>
  <c r="D22" i="6" s="1"/>
  <c r="C20" i="6"/>
  <c r="B20" i="6"/>
  <c r="C18" i="6"/>
  <c r="D18" i="6" s="1"/>
  <c r="C16" i="6"/>
  <c r="D16" i="6" s="1"/>
  <c r="C14" i="6"/>
  <c r="D14" i="6" s="1"/>
  <c r="C12" i="6"/>
  <c r="D12" i="6" s="1"/>
  <c r="C9" i="6"/>
  <c r="D9" i="6" s="1"/>
  <c r="C7" i="6"/>
  <c r="D7" i="6" s="1"/>
  <c r="D39" i="6" l="1"/>
  <c r="D29" i="6"/>
  <c r="D47" i="6"/>
  <c r="D66" i="6"/>
  <c r="D80" i="6"/>
  <c r="D20" i="6"/>
  <c r="D35" i="6"/>
  <c r="D41" i="6"/>
  <c r="D64" i="6"/>
  <c r="D77" i="6"/>
  <c r="D86" i="6"/>
  <c r="D129" i="6"/>
  <c r="D82" i="6"/>
  <c r="D144" i="6"/>
  <c r="B165" i="6"/>
  <c r="D165" i="6" l="1"/>
  <c r="C71" i="1" l="1"/>
  <c r="C67" i="1"/>
  <c r="C59" i="1"/>
  <c r="C55" i="1"/>
  <c r="C45" i="1"/>
  <c r="C35" i="1"/>
  <c r="C25" i="1"/>
  <c r="C15" i="1"/>
  <c r="C7" i="1"/>
  <c r="B40" i="2" l="1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C43" i="2" l="1"/>
  <c r="C37" i="3" l="1"/>
</calcChain>
</file>

<file path=xl/sharedStrings.xml><?xml version="1.0" encoding="utf-8"?>
<sst xmlns="http://schemas.openxmlformats.org/spreadsheetml/2006/main" count="286" uniqueCount="270">
  <si>
    <t xml:space="preserve"> </t>
  </si>
  <si>
    <t>MUNICIPIO DE SANTIAGO MARAVATÍO, GTO.</t>
  </si>
  <si>
    <t>TOTAL</t>
  </si>
  <si>
    <t>Clasificador por Objeto del Gasto</t>
  </si>
  <si>
    <t>Importe</t>
  </si>
  <si>
    <t>CONCEPTO</t>
  </si>
  <si>
    <t>1. 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</si>
  <si>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</si>
  <si>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</si>
  <si>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</si>
  <si>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</si>
  <si>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</si>
  <si>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</si>
  <si>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</si>
  <si>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2. 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</si>
  <si>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</si>
  <si>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</si>
  <si>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</si>
  <si>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</si>
  <si>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</si>
  <si>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</si>
  <si>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</si>
  <si>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3. 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</si>
  <si>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</si>
  <si>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</si>
  <si>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</si>
  <si>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</si>
  <si>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</si>
  <si>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</si>
  <si>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</si>
  <si>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</si>
  <si>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</si>
  <si>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4. 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</si>
  <si>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</si>
  <si>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</si>
  <si>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</si>
  <si>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</si>
  <si>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</si>
  <si>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</si>
  <si>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</si>
  <si>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</si>
  <si>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</si>
  <si>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</si>
  <si>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Municipio de Santiago Maravatío, Gto.</t>
  </si>
  <si>
    <t>Presupuesto de Egresos para el Ejercicio Fiscal 2023</t>
  </si>
  <si>
    <t>CLASIFICACIÓN FUNCIONAL DEL GASTO (CFG)</t>
  </si>
  <si>
    <t>1.1.</t>
  </si>
  <si>
    <t>1.2.</t>
  </si>
  <si>
    <t>1.3.</t>
  </si>
  <si>
    <t>Coordinación de la Política de Gobierno</t>
  </si>
  <si>
    <t>1.4.</t>
  </si>
  <si>
    <t>1.5.</t>
  </si>
  <si>
    <t>1.6.</t>
  </si>
  <si>
    <t>1.7.</t>
  </si>
  <si>
    <t>1.8.</t>
  </si>
  <si>
    <t>2.1.</t>
  </si>
  <si>
    <t>2.2.</t>
  </si>
  <si>
    <t>2.3.</t>
  </si>
  <si>
    <t>2.4.</t>
  </si>
  <si>
    <t>2.5.</t>
  </si>
  <si>
    <t>2.6.</t>
  </si>
  <si>
    <t>2.7.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</si>
  <si>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</si>
  <si>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</si>
  <si>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</si>
  <si>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</si>
  <si>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</si>
  <si>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</si>
  <si>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</si>
  <si>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</si>
  <si>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</si>
  <si>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4.1.</t>
  </si>
  <si>
    <t>4.2.</t>
  </si>
  <si>
    <t>4.3.</t>
  </si>
  <si>
    <t>4.4.</t>
  </si>
  <si>
    <t>CeGe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</si>
  <si>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</si>
  <si>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</si>
  <si>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</si>
  <si>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</si>
  <si>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</si>
  <si>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1000 Servicios Personales</t>
  </si>
  <si>
    <t>2000 Materiales y Suministros</t>
  </si>
  <si>
    <t>2100 Materiales de Administración, Emisión de Documentos y Artículos Oficiales</t>
  </si>
  <si>
    <t>2200 Alimentos y Utensilios</t>
  </si>
  <si>
    <t>2300 Materias Primas y Materiales de Producción y Comercialización</t>
  </si>
  <si>
    <t>2400 Materiales y Artículos de Construcción y de Reparación</t>
  </si>
  <si>
    <t>2500 Productos Químicos, Farmacéuticos y de Laboratorio</t>
  </si>
  <si>
    <t>2600 Combustibles, Lubricantes y Aditivos</t>
  </si>
  <si>
    <t>2700 Vestuario, Blancos, Prendas de Protección y Artículos Deportivos</t>
  </si>
  <si>
    <t>2800 Materiales y Suministros Para Seguridad</t>
  </si>
  <si>
    <t>2900 Herramientas, Refacciones y Accesorios Menores</t>
  </si>
  <si>
    <t>3000 Servicios Generales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</si>
  <si>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</si>
  <si>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</si>
  <si>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</si>
  <si>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</si>
  <si>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</si>
  <si>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Publicidad.</t>
  </si>
  <si>
    <t>3700 Servicios de Traslado y Viáticos</t>
  </si>
  <si>
    <t>3800 Servicios Oficiales</t>
  </si>
  <si>
    <t>3900 Otros Servicios Generales</t>
  </si>
  <si>
    <t>4000 Transferencias, Asignaciones, Subsidios y Otras Ayudas</t>
  </si>
  <si>
    <t>4400 Ayudas Sociales</t>
  </si>
  <si>
    <t>4300 Subsidios y Subvenciones</t>
  </si>
  <si>
    <t>5000 Bienes Muebles, Inmuebles e Intangibles</t>
  </si>
  <si>
    <t>5100 Mobiliario y Equipo de Administración</t>
  </si>
  <si>
    <t>6000 Inversión Pública</t>
  </si>
  <si>
    <t>6100 Obra Pública en Bienes de Dominio Público</t>
  </si>
  <si>
    <t>6200 Obra Pública en Bienes Propios</t>
  </si>
  <si>
    <t>9000 Deuda Pública</t>
  </si>
  <si>
    <t>9100 Amortización de la Deuda Pública</t>
  </si>
  <si>
    <t>9200 Intereses de la Deuda Pública</t>
  </si>
  <si>
    <t>4100 Transferencias Internas y Asignaciones al Sector Público</t>
  </si>
  <si>
    <t>4200 Transferencias al Resto del Sector Público</t>
  </si>
  <si>
    <t>4500 Pensiones y Jubilaciones</t>
  </si>
  <si>
    <t>4600 Transferencias a Fideicomisos, Mandatos y Otros Análogos</t>
  </si>
  <si>
    <t>4700 Transferencias a la Seguridad Social</t>
  </si>
  <si>
    <t>4800 Donativos</t>
  </si>
  <si>
    <t>4900 Transferencias al Exterior</t>
  </si>
  <si>
    <t>5200 Mobiliario y Equipo Educacional y Recreativo</t>
  </si>
  <si>
    <t>5300 Equipo e Instrumental Médico y de Laboratorio</t>
  </si>
  <si>
    <t>5400 Vehículos y Equipo de Transporte</t>
  </si>
  <si>
    <t>5500 Equipo de Defensa y Seguridad</t>
  </si>
  <si>
    <t>5600 Maquinaria, Otros Equipos y Herramientas</t>
  </si>
  <si>
    <t>5700 Activos Biológicos</t>
  </si>
  <si>
    <t>5800 Bienes Inmuebles</t>
  </si>
  <si>
    <t>5900 Activos Intangibles</t>
  </si>
  <si>
    <t>6300 Proyectos Productivos y Acciones de Fomento</t>
  </si>
  <si>
    <t>7000 Inversiones Financieras y Otras Provisiones</t>
  </si>
  <si>
    <t>7100 Inversiones Para el Fomento de Actividades Productivas.</t>
  </si>
  <si>
    <t>7200 Acciones y Participaciones de Capital</t>
  </si>
  <si>
    <t>7300 Compra de Títulos y Valores</t>
  </si>
  <si>
    <t>7400 Concesión de Préstamos</t>
  </si>
  <si>
    <t>7500 Inversiones en Fideicomisos, Mandatos y Otros Análogos</t>
  </si>
  <si>
    <t>7600 Otras Inversiones Financieras</t>
  </si>
  <si>
    <t>8000 Participaciones y Aportaciones</t>
  </si>
  <si>
    <t>8100 Participaciones</t>
  </si>
  <si>
    <t>8300 Aportaciones</t>
  </si>
  <si>
    <t>8500Convenios</t>
  </si>
  <si>
    <t>9300 Comisiones de la Deuda Pública</t>
  </si>
  <si>
    <t>9400 Gastos de la Deuda Pública</t>
  </si>
  <si>
    <t>9500 Costo por Coberturas</t>
  </si>
  <si>
    <t>9600 Apoyos Financieros</t>
  </si>
  <si>
    <t>1600 Previsiones</t>
  </si>
  <si>
    <t>1700 Pago de Estímulos a Servidores Públicos</t>
  </si>
  <si>
    <t>7900 Provisiones para Contingencias y Otras Erogaciones Especiales</t>
  </si>
  <si>
    <t>Total</t>
  </si>
  <si>
    <t>Adefas de Ejercicios Fiscales Anteriores (ADEFAS)</t>
  </si>
  <si>
    <t>Clasificación Administrativa</t>
  </si>
  <si>
    <t>PUESTO</t>
  </si>
  <si>
    <t>SUELDO DIARIO</t>
  </si>
  <si>
    <t>PRESIDENTE</t>
  </si>
  <si>
    <t>SINDICO</t>
  </si>
  <si>
    <t>REGIDORES</t>
  </si>
  <si>
    <t>ASESOR JURIDICO</t>
  </si>
  <si>
    <t>AUXILIAR PRESIDENCIA</t>
  </si>
  <si>
    <t xml:space="preserve">CRONISTA DEL MUNICIPIO </t>
  </si>
  <si>
    <t>SECRETARIA EJECUTIVA</t>
  </si>
  <si>
    <t>SECRETARIA</t>
  </si>
  <si>
    <t xml:space="preserve">JEFATURA DE INTENDENCIA </t>
  </si>
  <si>
    <t xml:space="preserve">INTENDENTE </t>
  </si>
  <si>
    <t>SALUBRIDAD</t>
  </si>
  <si>
    <t>AUXILIAR EN SECRETARÍA</t>
  </si>
  <si>
    <t>AUXILIAR ARCHIVO</t>
  </si>
  <si>
    <t xml:space="preserve">TESORERO </t>
  </si>
  <si>
    <t xml:space="preserve">CONTADOR GENERAL </t>
  </si>
  <si>
    <t xml:space="preserve">ENCARGADO INGRESOS </t>
  </si>
  <si>
    <t>RESPONSABLE DE EGRESOS</t>
  </si>
  <si>
    <t>TITULAR DE OBRA PUBLICA</t>
  </si>
  <si>
    <t>ENCARGADO DE NOMINA</t>
  </si>
  <si>
    <t>AUXILIAR DE INVENTARIO</t>
  </si>
  <si>
    <t>CONTRALOR</t>
  </si>
  <si>
    <t>EVALUACIÓN Y CONTROL DE OBRA PÚBLICA</t>
  </si>
  <si>
    <t>AUTORIDAD INVESTIGADORA</t>
  </si>
  <si>
    <t>AUDITOR CONTABLE</t>
  </si>
  <si>
    <t>AUTORIDAD SUSTANCIADORA</t>
  </si>
  <si>
    <t>AUXILIAR DE QUEJAS Y SUJERENCIAS</t>
  </si>
  <si>
    <t>DELEGADO (HERMOSILLO)</t>
  </si>
  <si>
    <t>DELEGADO (SANTA RITA)</t>
  </si>
  <si>
    <t>DELEGADO (COLONIA MORELOS)</t>
  </si>
  <si>
    <t>DELEGADO (LA JOYITA)</t>
  </si>
  <si>
    <t>DELEGADO (EL DORMIDO)</t>
  </si>
  <si>
    <t>DELEGADO (LA JARA)</t>
  </si>
  <si>
    <t>DELEGADO (SANTA TERESA)</t>
  </si>
  <si>
    <t>DELEGAGO (OJO DE AGUA)</t>
  </si>
  <si>
    <t xml:space="preserve">DELEGADO (JOYA GRANDE) </t>
  </si>
  <si>
    <t>DELEGADO (LA LEONA)</t>
  </si>
  <si>
    <t>DELEGADO (PILA)</t>
  </si>
  <si>
    <t>DIRECTOR DE OBRAS PUBLICAS</t>
  </si>
  <si>
    <t>SUPERVISOR DE OBRAS</t>
  </si>
  <si>
    <t xml:space="preserve">OFICIAL BACHEO </t>
  </si>
  <si>
    <t xml:space="preserve">PEON BACHEO </t>
  </si>
  <si>
    <t xml:space="preserve">AUXILIAR RURAL </t>
  </si>
  <si>
    <t>DIRECTOR</t>
  </si>
  <si>
    <t>AUXILIAR UVEG</t>
  </si>
  <si>
    <t xml:space="preserve">AUXILIAR CASSA SANTA TERESA </t>
  </si>
  <si>
    <t>CHOFER DE AUTOBUS ESCOLAR A</t>
  </si>
  <si>
    <t xml:space="preserve">CHOFER DE AUTOBUS ESCOLAR B </t>
  </si>
  <si>
    <t>BIBLIOTECARIO</t>
  </si>
  <si>
    <t>INTENDENTE CASSA SANTA TERESA</t>
  </si>
  <si>
    <t xml:space="preserve">AUXILIAR CONALEP </t>
  </si>
  <si>
    <t xml:space="preserve">VELADOR </t>
  </si>
  <si>
    <t>INTENDENTE ESCUELA VALENTIN</t>
  </si>
  <si>
    <t>INTENDENTE SECUNDARIA</t>
  </si>
  <si>
    <t>AYUDANTE INTENDENCIA</t>
  </si>
  <si>
    <t>COORDINADOR DEPORTES</t>
  </si>
  <si>
    <t xml:space="preserve">AUXILIAR UNIDAD DEPORTIVA </t>
  </si>
  <si>
    <t xml:space="preserve">AUXILIAR CAMPO EL EDEN </t>
  </si>
  <si>
    <t xml:space="preserve">AUXILIAR CAMPO DE LA CRUZ </t>
  </si>
  <si>
    <t xml:space="preserve">ENTRENADOR DEPORTIVO </t>
  </si>
  <si>
    <t>AUXILIAR GIMNASIO</t>
  </si>
  <si>
    <t xml:space="preserve">COORDINADOR ACCESO INFORMACION </t>
  </si>
  <si>
    <t>FOTOGRAFO ACCESO INFORMACION</t>
  </si>
  <si>
    <t>DIRECTOR DE SERVICIOS MUNICIPALES</t>
  </si>
  <si>
    <t xml:space="preserve">SUBDIRECTOR </t>
  </si>
  <si>
    <t xml:space="preserve">AUXILIAR DE SERVICIOS MPALES </t>
  </si>
  <si>
    <t>MECANICO</t>
  </si>
  <si>
    <t xml:space="preserve">INTENDENTE MERCADO </t>
  </si>
  <si>
    <t>AUXILIAR PLANTA TRATADORA</t>
  </si>
  <si>
    <t xml:space="preserve">AUXILIAR DE BASURA </t>
  </si>
  <si>
    <t xml:space="preserve">AYUDANTE PLANTA TRATADORA </t>
  </si>
  <si>
    <t xml:space="preserve">ENCARGADO DE BASURERO </t>
  </si>
  <si>
    <t>BARRENDERO</t>
  </si>
  <si>
    <t>ENCARGADO DE CUADRILLA</t>
  </si>
  <si>
    <t>JARDINERO A</t>
  </si>
  <si>
    <t>JARDINERO B</t>
  </si>
  <si>
    <t xml:space="preserve">CHOFER PIPA </t>
  </si>
  <si>
    <t>AUXILIAR DEL CERRITO</t>
  </si>
  <si>
    <t>AUXILIAR DE LA PRESA</t>
  </si>
  <si>
    <t xml:space="preserve">MEDICO VETERINARIO </t>
  </si>
  <si>
    <t xml:space="preserve">INSPECTOR DEL RASTRO </t>
  </si>
  <si>
    <t>JUBILADO</t>
  </si>
  <si>
    <t>COMISARIO GENERAL</t>
  </si>
  <si>
    <t>COORDINADOR SP</t>
  </si>
  <si>
    <t>COORDINADOR OPERATIVO SP</t>
  </si>
  <si>
    <t>COORDINADOR DE SEGURIDAD</t>
  </si>
  <si>
    <t>ENCARGADO DE PROMOTORÍA</t>
  </si>
  <si>
    <t>COORDINADOR DE PROMOTORÍA</t>
  </si>
  <si>
    <t>PROMOTOR</t>
  </si>
  <si>
    <t>ASISTENTE PROMOTORÍA</t>
  </si>
  <si>
    <t>COORDINADOR TURISMO</t>
  </si>
  <si>
    <t>COORDINADOR ECONOMICO</t>
  </si>
  <si>
    <t>COORDINADOR MIGRANTE</t>
  </si>
  <si>
    <t>COORDINADOR DE PLANEACION</t>
  </si>
  <si>
    <t>NUMERO DE PLAZAS</t>
  </si>
  <si>
    <t>TOTAL ANUAL</t>
  </si>
  <si>
    <t>SECRETARIO DEL H.AYUTAMIENTO</t>
  </si>
  <si>
    <t>POLICIA SEGUNDO</t>
  </si>
  <si>
    <t>POLICIA</t>
  </si>
  <si>
    <t>AYUDANTE ALUMBRADO PUBLICO</t>
  </si>
  <si>
    <t xml:space="preserve">AUXILIAR COORDINACION DE LA MUJER </t>
  </si>
  <si>
    <t xml:space="preserve">AYUDANTE PANTEON </t>
  </si>
  <si>
    <t xml:space="preserve">AUXILIAR PANTEON </t>
  </si>
  <si>
    <t>INTENDENTE SEGURIDAD PUBLICA</t>
  </si>
  <si>
    <t>Analítico de Plazas</t>
  </si>
  <si>
    <t>Clasificación por Tipo de Gasto</t>
  </si>
  <si>
    <t>Prioridades de Gasto</t>
  </si>
  <si>
    <t>Adquisición de Terreno</t>
  </si>
  <si>
    <t>Pago de sentencias laborales</t>
  </si>
  <si>
    <t>Programas y Proyectos</t>
  </si>
  <si>
    <t>K0001 INFRAESTRUCTURA SUSTENTABLE Y RESCATE DE VIALIDAD</t>
  </si>
  <si>
    <t>E0022 IDENTIFICACION DE NECESIDADES PARA BRINDAR APOYOS</t>
  </si>
  <si>
    <t>E0015 UN MUNICIPIO SEGURO PARA TODOS</t>
  </si>
  <si>
    <t>E0011 MEJORAMIENTO SOSTENIDO DE AREAS VERDES</t>
  </si>
  <si>
    <t>E0009 SERVICIOS MUNICIPALES SUSTENTABLES Y DE CALIDAD</t>
  </si>
  <si>
    <t>E0007 IMPULSO AL DESARROLLO DEPORTIVO</t>
  </si>
  <si>
    <t>E0002 ATENCION PERSONALIZADA A NECESIDADES CIUDADANAS</t>
  </si>
  <si>
    <t>Pago de Adelanto de Participaciones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</si>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</sst>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;\-#,##0.00;&quot; 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Monotype Corsiva"/>
      <family val="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4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2" xfId="0" applyBorder="1"/>
    <xf numFmtId="4" fontId="0" fillId="0" borderId="2" xfId="0" applyNumberFormat="1" applyBorder="1"/>
    <xf numFmtId="8" fontId="0" fillId="0" borderId="0" xfId="0" applyNumberFormat="1"/>
    <xf numFmtId="4" fontId="0" fillId="0" borderId="0" xfId="0" applyNumberFormat="1"/>
    <xf numFmtId="49" fontId="4" fillId="0" borderId="4" xfId="1" applyNumberFormat="1" applyFont="1" applyBorder="1" applyAlignment="1">
      <alignment horizontal="center"/>
    </xf>
    <xf numFmtId="164" fontId="2" fillId="0" borderId="3" xfId="1" applyNumberFormat="1" applyBorder="1"/>
    <xf numFmtId="49" fontId="4" fillId="2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7" fillId="0" borderId="2" xfId="0" applyFont="1" applyBorder="1"/>
    <xf numFmtId="4" fontId="7" fillId="0" borderId="2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4" fontId="1" fillId="0" borderId="2" xfId="0" applyNumberFormat="1" applyFont="1" applyBorder="1"/>
    <xf numFmtId="49" fontId="4" fillId="2" borderId="2" xfId="0" applyNumberFormat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4" borderId="0" xfId="2" applyFont="1" applyFill="1" applyAlignment="1">
      <alignment horizontal="center" vertical="center"/>
    </xf>
    <xf numFmtId="0" fontId="6" fillId="4" borderId="4" xfId="2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indent="3"/>
    </xf>
    <xf numFmtId="49" fontId="2" fillId="0" borderId="3" xfId="1" applyNumberFormat="1" applyBorder="1" applyAlignment="1">
      <alignment horizontal="left" indent="3"/>
    </xf>
    <xf numFmtId="49" fontId="3" fillId="0" borderId="3" xfId="1" applyNumberFormat="1" applyFont="1" applyBorder="1" applyAlignment="1">
      <alignment horizontal="left" indent="4"/>
    </xf>
    <xf numFmtId="0" fontId="0" fillId="0" borderId="2" xfId="0" applyBorder="1" applyAlignment="1">
      <alignment horizontal="left" indent="4"/>
    </xf>
    <xf numFmtId="49" fontId="2" fillId="0" borderId="3" xfId="1" applyNumberFormat="1" applyBorder="1" applyAlignment="1">
      <alignment horizontal="left" indent="4"/>
    </xf>
    <xf numFmtId="49" fontId="9" fillId="5" borderId="3" xfId="1" applyNumberFormat="1" applyFont="1" applyFill="1" applyBorder="1" applyAlignment="1">
      <alignment horizontal="center"/>
    </xf>
    <xf numFmtId="164" fontId="9" fillId="5" borderId="3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1" fillId="0" borderId="6" xfId="0" applyFont="1" applyBorder="1"/>
    <xf numFmtId="0" fontId="10" fillId="4" borderId="0" xfId="0" applyFont="1" applyFill="1" applyAlignment="1">
      <alignment horizontal="center" vertical="center"/>
    </xf>
    <xf numFmtId="44" fontId="0" fillId="0" borderId="0" xfId="3" applyFont="1"/>
    <xf numFmtId="0" fontId="12" fillId="0" borderId="0" xfId="0" applyFont="1" applyAlignment="1">
      <alignment horizontal="center" wrapText="1"/>
    </xf>
    <xf numFmtId="0" fontId="13" fillId="4" borderId="7" xfId="0" applyFont="1" applyFill="1" applyBorder="1" applyAlignment="1">
      <alignment horizontal="center" vertical="center" wrapText="1"/>
    </xf>
    <xf numFmtId="44" fontId="13" fillId="4" borderId="7" xfId="3" applyFont="1" applyFill="1" applyBorder="1" applyAlignment="1">
      <alignment horizontal="center" vertical="center" wrapText="1"/>
    </xf>
    <xf numFmtId="44" fontId="13" fillId="4" borderId="8" xfId="3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44" fontId="13" fillId="4" borderId="2" xfId="3" applyFont="1" applyFill="1" applyBorder="1" applyAlignment="1">
      <alignment horizontal="center" vertical="center" wrapText="1"/>
    </xf>
    <xf numFmtId="44" fontId="13" fillId="4" borderId="9" xfId="3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14" fillId="0" borderId="2" xfId="3" applyFont="1" applyFill="1" applyBorder="1" applyAlignment="1">
      <alignment vertical="center" wrapText="1"/>
    </xf>
    <xf numFmtId="44" fontId="14" fillId="0" borderId="9" xfId="3" applyFont="1" applyFill="1" applyBorder="1" applyAlignment="1">
      <alignment vertical="center" wrapText="1"/>
    </xf>
    <xf numFmtId="44" fontId="14" fillId="0" borderId="2" xfId="3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4" fontId="10" fillId="0" borderId="2" xfId="3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5" xfId="2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left" vertical="top" wrapText="1"/>
    </xf>
  </cellXfs>
  <cellStyles count="4">
    <cellStyle name="Moneda" xfId="3" builtinId="4"/>
    <cellStyle name="Normal" xfId="0" builtinId="0"/>
    <cellStyle name="Normal 2" xfId="1" xr:uid="{C179F702-439E-4709-9446-4445E6AAF609}"/>
    <cellStyle name="Normal 3" xfId="2" xr:uid="{6EED9F2E-69A8-42BB-AE24-7474C5035C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19050</xdr:rowOff>
    </xdr:from>
    <xdr:to>
      <xdr:col>1</xdr:col>
      <xdr:colOff>981075</xdr:colOff>
      <xdr:row>1</xdr:row>
      <xdr:rowOff>1038100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A95BC8-46B1-4A09-BEDF-C1FE7C1F63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13" t="8379" r="28207" b="7201"/>
        <a:stretch/>
      </xdr:blipFill>
      <xdr:spPr bwMode="auto">
        <a:xfrm>
          <a:off x="285750" y="209550"/>
          <a:ext cx="876300" cy="1019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1914525</xdr:colOff>
      <xdr:row>1</xdr:row>
      <xdr:rowOff>66675</xdr:rowOff>
    </xdr:from>
    <xdr:to>
      <xdr:col>2</xdr:col>
      <xdr:colOff>2809875</xdr:colOff>
      <xdr:row>1</xdr:row>
      <xdr:rowOff>1126586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5B99D16-0E47-464D-960A-727739D53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57175"/>
          <a:ext cx="895350" cy="10599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3</xdr:row>
      <xdr:rowOff>95250</xdr:rowOff>
    </xdr:from>
    <xdr:to>
      <xdr:col>2</xdr:col>
      <xdr:colOff>1167017</xdr:colOff>
      <xdr:row>9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8631AE-978F-4A2A-AE9B-094526264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666750"/>
          <a:ext cx="890792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3</xdr:row>
      <xdr:rowOff>333375</xdr:rowOff>
    </xdr:from>
    <xdr:to>
      <xdr:col>1</xdr:col>
      <xdr:colOff>182848</xdr:colOff>
      <xdr:row>9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22ECF12-CDE4-45FE-8AC4-F77BA2A916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71450" y="904875"/>
          <a:ext cx="1221073" cy="1095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238704</xdr:colOff>
      <xdr:row>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1C2F7-C1E6-4386-BC79-A7ADDA1BBE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13" t="8379" r="28207" b="7201"/>
        <a:stretch/>
      </xdr:blipFill>
      <xdr:spPr bwMode="auto">
        <a:xfrm>
          <a:off x="1" y="0"/>
          <a:ext cx="724478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762000</xdr:colOff>
      <xdr:row>0</xdr:row>
      <xdr:rowOff>0</xdr:rowOff>
    </xdr:from>
    <xdr:to>
      <xdr:col>2</xdr:col>
      <xdr:colOff>1343026</xdr:colOff>
      <xdr:row>2</xdr:row>
      <xdr:rowOff>229976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92CF20-48C0-41F6-B65F-BD82E1622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0"/>
          <a:ext cx="581026" cy="6109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76200</xdr:rowOff>
    </xdr:from>
    <xdr:to>
      <xdr:col>1</xdr:col>
      <xdr:colOff>1245161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94ECFA-F3C0-4AA1-89A8-637CE1566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76200"/>
          <a:ext cx="635561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104774</xdr:rowOff>
    </xdr:from>
    <xdr:to>
      <xdr:col>0</xdr:col>
      <xdr:colOff>819150</xdr:colOff>
      <xdr:row>0</xdr:row>
      <xdr:rowOff>971709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B49E2A-817D-45BF-91DB-E0E4DA2C43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13" t="8379" r="28207" b="7201"/>
        <a:stretch/>
      </xdr:blipFill>
      <xdr:spPr bwMode="auto">
        <a:xfrm>
          <a:off x="85726" y="104774"/>
          <a:ext cx="819150" cy="8669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1</xdr:row>
      <xdr:rowOff>38100</xdr:rowOff>
    </xdr:from>
    <xdr:to>
      <xdr:col>3</xdr:col>
      <xdr:colOff>1114643</xdr:colOff>
      <xdr:row>4</xdr:row>
      <xdr:rowOff>38100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A88DE29-B63E-4C0C-AAB4-284777C8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" t="6219" r="79704" b="6744"/>
        <a:stretch>
          <a:fillRect/>
        </a:stretch>
      </xdr:blipFill>
      <xdr:spPr bwMode="auto">
        <a:xfrm>
          <a:off x="5019675" y="114300"/>
          <a:ext cx="838418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104775</xdr:rowOff>
    </xdr:from>
    <xdr:to>
      <xdr:col>0</xdr:col>
      <xdr:colOff>631141</xdr:colOff>
      <xdr:row>4</xdr:row>
      <xdr:rowOff>38100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A8611459-131F-4678-9CB3-F7388646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473" t="6219" r="2466" b="6744"/>
        <a:stretch>
          <a:fillRect/>
        </a:stretch>
      </xdr:blipFill>
      <xdr:spPr bwMode="auto">
        <a:xfrm>
          <a:off x="0" y="180975"/>
          <a:ext cx="63114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hiaI\Desktop\PRESUPUESTO%202023\PRESUPUESTO%202023.xlsx" TargetMode="External"/><Relationship Id="rId1" Type="http://schemas.openxmlformats.org/officeDocument/2006/relationships/externalLinkPath" Target="/Users/ghiaI/Desktop/PRESUPUESTO%202023/PRESUPUEST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Centeno/Documents/DOCUMENTOS/NOMINA%20Y%20LIQUIDACIONES/TABULADOR/IMPRIMIR%204TA%20MODIFICACION%20PLANTILLA%20Y%20TABULADO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G"/>
      <sheetName val="CTG"/>
      <sheetName val="CA"/>
      <sheetName val="CFUNC"/>
      <sheetName val="EGRESOS "/>
      <sheetName val="EGRESOS  (2)"/>
      <sheetName val="TABULADOR"/>
      <sheetName val="PLANTILLA"/>
      <sheetName val="RESUMEN"/>
      <sheetName val="ingresos"/>
      <sheetName val="7 B)"/>
      <sheetName val="7 D)"/>
    </sheetNames>
    <sheetDataSet>
      <sheetData sheetId="0"/>
      <sheetData sheetId="1"/>
      <sheetData sheetId="2"/>
      <sheetData sheetId="3"/>
      <sheetData sheetId="4">
        <row r="13">
          <cell r="I13" t="str">
            <v>AYUNTAMIENTO MUNICIPAL</v>
          </cell>
        </row>
        <row r="15">
          <cell r="B15" t="str">
            <v>31111M360010100</v>
          </cell>
        </row>
        <row r="25">
          <cell r="I25" t="str">
            <v>PRESIDENCIA MUNICIPAL</v>
          </cell>
        </row>
        <row r="27">
          <cell r="B27" t="str">
            <v>31111M360020100</v>
          </cell>
        </row>
        <row r="81">
          <cell r="I81" t="str">
            <v>SECRETARÍA DEL AYUNTAMIENTO</v>
          </cell>
        </row>
        <row r="83">
          <cell r="B83" t="str">
            <v>31111M360030100</v>
          </cell>
        </row>
        <row r="95">
          <cell r="I95" t="str">
            <v>TESORERÍA MUNICIPAL</v>
          </cell>
        </row>
        <row r="97">
          <cell r="B97" t="str">
            <v>31111M360040000</v>
          </cell>
        </row>
        <row r="123">
          <cell r="I123" t="str">
            <v>CONTRALORÍA MUNICIPAL</v>
          </cell>
        </row>
        <row r="125">
          <cell r="B125" t="str">
            <v>31111M360050000</v>
          </cell>
        </row>
        <row r="135">
          <cell r="I135" t="str">
            <v xml:space="preserve"> DELEGACIONES</v>
          </cell>
        </row>
        <row r="137">
          <cell r="B137" t="str">
            <v>31111M360030200</v>
          </cell>
        </row>
        <row r="140">
          <cell r="I140" t="str">
            <v>DIRECCIÓN OBRAS PUBLICAS</v>
          </cell>
        </row>
        <row r="142">
          <cell r="B142" t="str">
            <v>31111M360070000</v>
          </cell>
        </row>
        <row r="171">
          <cell r="I171" t="str">
            <v>DIRECCIÓN DESERROLLO SOCIAL</v>
          </cell>
        </row>
        <row r="173">
          <cell r="B173" t="str">
            <v>31111M360080000</v>
          </cell>
        </row>
        <row r="188">
          <cell r="I188" t="str">
            <v>DIRECCIÓN DESARROLLO RURAL</v>
          </cell>
        </row>
        <row r="190">
          <cell r="B190" t="str">
            <v>31111M360090000</v>
          </cell>
        </row>
        <row r="208">
          <cell r="I208" t="str">
            <v>DIRECCIÓN DE EDUCACIÓN</v>
          </cell>
        </row>
        <row r="210">
          <cell r="B210" t="str">
            <v>31111M360100000</v>
          </cell>
        </row>
        <row r="228">
          <cell r="H228" t="str">
            <v>DIRECCIÓN DEPORTES Y ATENCION JUVENTUD</v>
          </cell>
        </row>
        <row r="230">
          <cell r="B230" t="str">
            <v>31111M360110000</v>
          </cell>
        </row>
        <row r="255">
          <cell r="H255" t="str">
            <v>COORD. UNIDAD DE ACCESO A LA INFORMACIÓN</v>
          </cell>
        </row>
        <row r="257">
          <cell r="B257" t="str">
            <v>31111M360120000</v>
          </cell>
        </row>
        <row r="266">
          <cell r="I266" t="str">
            <v>DIRECCIÓN DE SERVICIOS MUNICIPALES</v>
          </cell>
        </row>
        <row r="268">
          <cell r="B268" t="str">
            <v>31111M360130100</v>
          </cell>
        </row>
        <row r="298">
          <cell r="I298" t="str">
            <v>DEPARTAMENTO LIMPIA</v>
          </cell>
        </row>
        <row r="300">
          <cell r="B300" t="str">
            <v>31111M360130200</v>
          </cell>
        </row>
        <row r="315">
          <cell r="I315" t="str">
            <v>DEPARTAMENTO PARQUES Y JARDINES</v>
          </cell>
        </row>
        <row r="317">
          <cell r="B317" t="str">
            <v>31111M360130300</v>
          </cell>
        </row>
        <row r="337">
          <cell r="I337" t="str">
            <v>DEPARTAMENTO DE RASTRO</v>
          </cell>
        </row>
        <row r="339">
          <cell r="B339" t="str">
            <v>31111M360130400</v>
          </cell>
        </row>
        <row r="343">
          <cell r="I343" t="str">
            <v>DEPARTAMENTO DE PANTEONES</v>
          </cell>
        </row>
        <row r="345">
          <cell r="B345" t="str">
            <v>31111M360130600</v>
          </cell>
        </row>
        <row r="349">
          <cell r="I349" t="str">
            <v>DEPARTAMENTO ALUMBRADO PÚBLICO</v>
          </cell>
        </row>
        <row r="351">
          <cell r="B351" t="str">
            <v>31111M360130500</v>
          </cell>
        </row>
        <row r="367">
          <cell r="I367" t="str">
            <v>JUBILADOS</v>
          </cell>
        </row>
        <row r="369">
          <cell r="B369" t="str">
            <v>31111M360140000</v>
          </cell>
        </row>
        <row r="372">
          <cell r="H372" t="str">
            <v>SEG PÚBLICA TRANSITO TRANSP Y PROT CIVIL</v>
          </cell>
        </row>
        <row r="374">
          <cell r="B374" t="str">
            <v>31111M360150100</v>
          </cell>
        </row>
        <row r="402">
          <cell r="I402" t="str">
            <v>DIRECCIÓN IMPUESTO INMOBILIARIO</v>
          </cell>
        </row>
        <row r="404">
          <cell r="B404" t="str">
            <v>31111M360160000</v>
          </cell>
        </row>
        <row r="417">
          <cell r="H417" t="str">
            <v>DIRECCIÓN DE RECUSOS HUM Y EVENTOS ESPEC</v>
          </cell>
        </row>
        <row r="419">
          <cell r="B419" t="str">
            <v>31111M360170000</v>
          </cell>
        </row>
        <row r="432">
          <cell r="I432" t="str">
            <v>DIRECCIÓN DE DESARROLLO ECONÓMICO</v>
          </cell>
        </row>
        <row r="434">
          <cell r="B434" t="str">
            <v>31111M360180000</v>
          </cell>
        </row>
        <row r="446">
          <cell r="I446" t="str">
            <v>DIRECCIÓN DE ATENCION A LA MUJER</v>
          </cell>
        </row>
        <row r="448">
          <cell r="B448" t="str">
            <v>31111M360190000</v>
          </cell>
        </row>
        <row r="460">
          <cell r="I460" t="str">
            <v>COORDINACIÓN DE PROMOTORÍA</v>
          </cell>
        </row>
        <row r="462">
          <cell r="B462" t="str">
            <v>31111M360230000</v>
          </cell>
        </row>
        <row r="472">
          <cell r="I472" t="str">
            <v>DIRECCIÓN DE PLANEACIÓN</v>
          </cell>
        </row>
        <row r="474">
          <cell r="B474" t="str">
            <v>31111M360220000</v>
          </cell>
        </row>
        <row r="484">
          <cell r="I484" t="str">
            <v>FORTAMUN 2023</v>
          </cell>
        </row>
        <row r="503">
          <cell r="I503" t="str">
            <v>FAISM 2023</v>
          </cell>
        </row>
        <row r="513">
          <cell r="I513" t="str">
            <v>CONVENIOS 2023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ILLA"/>
      <sheetName val="TABULADOR"/>
      <sheetName val="INCREMENTO DEL 5% SIN PROMOTORI"/>
      <sheetName val="PLANTILLA CON PROMO"/>
      <sheetName val="60 DIAS"/>
      <sheetName val="PLANTILLA 2023 MOD"/>
      <sheetName val="TABULADOR 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J13">
            <v>29205724.320000008</v>
          </cell>
        </row>
        <row r="16">
          <cell r="G16">
            <v>1660.95</v>
          </cell>
        </row>
        <row r="17">
          <cell r="G17">
            <v>830.49</v>
          </cell>
        </row>
        <row r="18">
          <cell r="F18">
            <v>8</v>
          </cell>
          <cell r="G18">
            <v>748.18</v>
          </cell>
        </row>
        <row r="26">
          <cell r="G26">
            <v>174.27</v>
          </cell>
        </row>
        <row r="28">
          <cell r="G28">
            <v>224.0805</v>
          </cell>
        </row>
        <row r="29">
          <cell r="E29" t="str">
            <v xml:space="preserve">SISTEMAS </v>
          </cell>
          <cell r="F29">
            <v>1</v>
          </cell>
          <cell r="G29">
            <v>184.95</v>
          </cell>
        </row>
        <row r="30">
          <cell r="G30">
            <v>182.98350000000002</v>
          </cell>
        </row>
        <row r="33">
          <cell r="F33">
            <v>1</v>
          </cell>
          <cell r="G33">
            <v>233.95050000000001</v>
          </cell>
        </row>
        <row r="37">
          <cell r="G37">
            <v>1113.8800000000001</v>
          </cell>
        </row>
        <row r="48">
          <cell r="G48">
            <v>840</v>
          </cell>
        </row>
        <row r="49">
          <cell r="G49">
            <v>355.24649999999997</v>
          </cell>
        </row>
        <row r="50">
          <cell r="G50">
            <v>427.25550000000004</v>
          </cell>
        </row>
        <row r="55">
          <cell r="F55">
            <v>1</v>
          </cell>
        </row>
        <row r="61">
          <cell r="G61">
            <v>634.59</v>
          </cell>
        </row>
        <row r="73">
          <cell r="G73">
            <v>87.842999999999989</v>
          </cell>
        </row>
        <row r="88">
          <cell r="G88">
            <v>753.37</v>
          </cell>
        </row>
        <row r="94">
          <cell r="G94">
            <v>162.2775</v>
          </cell>
        </row>
        <row r="99">
          <cell r="G99">
            <v>579.24</v>
          </cell>
        </row>
        <row r="118">
          <cell r="F118">
            <v>1</v>
          </cell>
        </row>
        <row r="119">
          <cell r="G119">
            <v>139.09</v>
          </cell>
        </row>
        <row r="120">
          <cell r="F120">
            <v>1</v>
          </cell>
        </row>
        <row r="121">
          <cell r="G121">
            <v>175.43400000000003</v>
          </cell>
        </row>
        <row r="122">
          <cell r="G122">
            <v>153.67800000000003</v>
          </cell>
        </row>
        <row r="123">
          <cell r="G123">
            <v>120</v>
          </cell>
        </row>
        <row r="130">
          <cell r="E130" t="str">
            <v xml:space="preserve">AUXILIAR DE INTENDENCIA </v>
          </cell>
          <cell r="G130">
            <v>74.119500000000002</v>
          </cell>
        </row>
        <row r="137">
          <cell r="G137">
            <v>338.33</v>
          </cell>
        </row>
        <row r="146">
          <cell r="F146">
            <v>2</v>
          </cell>
          <cell r="G146">
            <v>129.822</v>
          </cell>
        </row>
        <row r="161">
          <cell r="G161">
            <v>608.202</v>
          </cell>
        </row>
        <row r="162">
          <cell r="F162">
            <v>1</v>
          </cell>
          <cell r="G162">
            <v>369.19</v>
          </cell>
        </row>
        <row r="165">
          <cell r="F165">
            <v>3</v>
          </cell>
          <cell r="G165">
            <v>222.81</v>
          </cell>
        </row>
        <row r="174">
          <cell r="E174" t="str">
            <v>CHOFER CAMION BASURA</v>
          </cell>
          <cell r="F174">
            <v>1</v>
          </cell>
          <cell r="G174">
            <v>190.69050000000001</v>
          </cell>
        </row>
        <row r="186">
          <cell r="G186">
            <v>154.55000000000001</v>
          </cell>
        </row>
        <row r="187">
          <cell r="G187">
            <v>181.61</v>
          </cell>
        </row>
        <row r="194">
          <cell r="F194">
            <v>1</v>
          </cell>
          <cell r="G194">
            <v>123.64</v>
          </cell>
        </row>
        <row r="195">
          <cell r="G195">
            <v>108.64</v>
          </cell>
        </row>
        <row r="196">
          <cell r="E196" t="str">
            <v xml:space="preserve">LIMPIEZA RASTRO </v>
          </cell>
          <cell r="F196">
            <v>1</v>
          </cell>
          <cell r="G196">
            <v>99.28</v>
          </cell>
        </row>
        <row r="208">
          <cell r="E208" t="str">
            <v xml:space="preserve">AUXILIAR ALUMBRADO PUBLICO </v>
          </cell>
          <cell r="F208">
            <v>1</v>
          </cell>
          <cell r="G208">
            <v>259.72000000000003</v>
          </cell>
        </row>
        <row r="209">
          <cell r="F209">
            <v>1</v>
          </cell>
          <cell r="G209">
            <v>213.41</v>
          </cell>
        </row>
        <row r="221">
          <cell r="G221">
            <v>891.71</v>
          </cell>
        </row>
        <row r="224">
          <cell r="G224">
            <v>644.39</v>
          </cell>
        </row>
        <row r="226">
          <cell r="G226">
            <v>550</v>
          </cell>
        </row>
        <row r="227">
          <cell r="F227">
            <v>4</v>
          </cell>
          <cell r="G227">
            <v>592.16</v>
          </cell>
        </row>
        <row r="228">
          <cell r="E228" t="str">
            <v>POLICIA TERCERO</v>
          </cell>
          <cell r="F228">
            <v>5</v>
          </cell>
          <cell r="G228">
            <v>567.15</v>
          </cell>
        </row>
        <row r="229">
          <cell r="F229">
            <v>28</v>
          </cell>
          <cell r="G229">
            <v>522.14</v>
          </cell>
        </row>
        <row r="230">
          <cell r="E230" t="str">
            <v>OFICIAL DE PROTECCION CIVIL</v>
          </cell>
          <cell r="F230">
            <v>3</v>
          </cell>
          <cell r="G230">
            <v>274.61</v>
          </cell>
        </row>
        <row r="254">
          <cell r="F254">
            <v>1</v>
          </cell>
          <cell r="G254">
            <v>458.779</v>
          </cell>
        </row>
        <row r="258">
          <cell r="F258">
            <v>8</v>
          </cell>
        </row>
        <row r="259">
          <cell r="E259" t="str">
            <v>AUXILIAR PROMOTORÍA</v>
          </cell>
          <cell r="F259">
            <v>1</v>
          </cell>
          <cell r="G259">
            <v>207.48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AF46C-75BC-4BE1-841E-57958B6BC0CC}">
  <dimension ref="B2:E78"/>
  <sheetViews>
    <sheetView workbookViewId="0">
      <selection activeCell="B2" sqref="B2:C78"/>
    </sheetView>
  </sheetViews>
  <sheetFormatPr baseColWidth="10" defaultRowHeight="15" x14ac:dyDescent="0.25"/>
  <cols>
    <col min="1" max="1" width="2.7109375" customWidth="1"/>
    <col min="2" max="2" width="69.42578125" customWidth="1"/>
    <col min="3" max="3" width="43.42578125" customWidth="1"/>
  </cols>
  <sheetData>
    <row r="2" spans="2:5" ht="89.25" customHeight="1" x14ac:dyDescent="0.25">
      <c r="B2" s="14" t="s">
        <v>43</v>
      </c>
      <c r="C2" s="7"/>
    </row>
    <row r="3" spans="2:5" x14ac:dyDescent="0.25">
      <c r="B3" s="8" t="s">
        <v>44</v>
      </c>
      <c r="C3" s="8"/>
    </row>
    <row r="4" spans="2:5" x14ac:dyDescent="0.25">
      <c r="B4" s="8" t="s">
        <v>3</v>
      </c>
      <c r="C4" s="8" t="s">
        <v>4</v>
      </c>
    </row>
    <row r="5" spans="2:5" x14ac:dyDescent="0.25">
      <c r="B5" s="21" t="s">
        <v>5</v>
      </c>
      <c r="C5" s="5"/>
    </row>
    <row r="6" spans="2:5" x14ac:dyDescent="0.25">
      <c r="B6" s="31" t="s">
        <v>147</v>
      </c>
      <c r="C6" s="32">
        <v>111189844</v>
      </c>
    </row>
    <row r="7" spans="2:5" x14ac:dyDescent="0.25">
      <c r="B7" s="23" t="s">
        <v>81</v>
      </c>
      <c r="C7" s="13">
        <f>SUM(C8:C14)</f>
        <v>36455047.649999999</v>
      </c>
      <c r="E7" s="4"/>
    </row>
    <row r="8" spans="2:5" x14ac:dyDescent="0.25">
      <c r="B8" s="28" t="s">
        <v>76</v>
      </c>
      <c r="C8" s="6">
        <v>29358310.309999999</v>
      </c>
    </row>
    <row r="9" spans="2:5" x14ac:dyDescent="0.25">
      <c r="B9" s="29" t="s">
        <v>77</v>
      </c>
      <c r="C9" s="2">
        <v>1731041.62</v>
      </c>
    </row>
    <row r="10" spans="2:5" x14ac:dyDescent="0.25">
      <c r="B10" s="30" t="s">
        <v>78</v>
      </c>
      <c r="C10" s="6">
        <v>4405448.9400000004</v>
      </c>
    </row>
    <row r="11" spans="2:5" x14ac:dyDescent="0.25">
      <c r="B11" s="29" t="s">
        <v>79</v>
      </c>
      <c r="C11" s="2">
        <v>160000</v>
      </c>
    </row>
    <row r="12" spans="2:5" x14ac:dyDescent="0.25">
      <c r="B12" s="30" t="s">
        <v>80</v>
      </c>
      <c r="C12" s="6">
        <v>800246.78</v>
      </c>
    </row>
    <row r="13" spans="2:5" x14ac:dyDescent="0.25">
      <c r="B13" s="29" t="s">
        <v>144</v>
      </c>
      <c r="C13" s="2">
        <v>0</v>
      </c>
    </row>
    <row r="14" spans="2:5" x14ac:dyDescent="0.25">
      <c r="B14" s="30" t="s">
        <v>145</v>
      </c>
      <c r="C14" s="2">
        <v>0</v>
      </c>
    </row>
    <row r="15" spans="2:5" x14ac:dyDescent="0.25">
      <c r="B15" s="23" t="s">
        <v>82</v>
      </c>
      <c r="C15" s="13">
        <f>SUM(C16:C24)</f>
        <v>7114620</v>
      </c>
    </row>
    <row r="16" spans="2:5" x14ac:dyDescent="0.25">
      <c r="B16" s="27" t="s">
        <v>83</v>
      </c>
      <c r="C16" s="6">
        <v>684600</v>
      </c>
    </row>
    <row r="17" spans="2:5" x14ac:dyDescent="0.25">
      <c r="B17" s="26" t="s">
        <v>84</v>
      </c>
      <c r="C17" s="2">
        <v>282000</v>
      </c>
    </row>
    <row r="18" spans="2:5" x14ac:dyDescent="0.25">
      <c r="B18" s="27" t="s">
        <v>85</v>
      </c>
      <c r="C18" s="2">
        <v>0</v>
      </c>
    </row>
    <row r="19" spans="2:5" x14ac:dyDescent="0.25">
      <c r="B19" s="26" t="s">
        <v>86</v>
      </c>
      <c r="C19" s="2">
        <v>869854</v>
      </c>
    </row>
    <row r="20" spans="2:5" x14ac:dyDescent="0.25">
      <c r="B20" s="27" t="s">
        <v>87</v>
      </c>
      <c r="C20" s="6">
        <v>247351</v>
      </c>
    </row>
    <row r="21" spans="2:5" x14ac:dyDescent="0.25">
      <c r="B21" s="26" t="s">
        <v>88</v>
      </c>
      <c r="C21" s="2">
        <v>3822000</v>
      </c>
    </row>
    <row r="22" spans="2:5" x14ac:dyDescent="0.25">
      <c r="B22" s="27" t="s">
        <v>89</v>
      </c>
      <c r="C22" s="6">
        <v>447915</v>
      </c>
    </row>
    <row r="23" spans="2:5" x14ac:dyDescent="0.25">
      <c r="B23" s="26" t="s">
        <v>90</v>
      </c>
      <c r="C23" s="2">
        <v>50000</v>
      </c>
    </row>
    <row r="24" spans="2:5" x14ac:dyDescent="0.25">
      <c r="B24" s="27" t="s">
        <v>91</v>
      </c>
      <c r="C24" s="6">
        <v>710900</v>
      </c>
    </row>
    <row r="25" spans="2:5" x14ac:dyDescent="0.25">
      <c r="B25" s="23" t="s">
        <v>92</v>
      </c>
      <c r="C25" s="2">
        <f>SUM(C26:C34)</f>
        <v>14238906.77</v>
      </c>
      <c r="E25" s="4"/>
    </row>
    <row r="26" spans="2:5" x14ac:dyDescent="0.25">
      <c r="B26" s="27" t="s">
        <v>93</v>
      </c>
      <c r="C26" s="6">
        <v>5047702.5599999996</v>
      </c>
    </row>
    <row r="27" spans="2:5" x14ac:dyDescent="0.25">
      <c r="B27" s="26" t="s">
        <v>94</v>
      </c>
      <c r="C27" s="2">
        <v>346250</v>
      </c>
    </row>
    <row r="28" spans="2:5" x14ac:dyDescent="0.25">
      <c r="B28" s="27" t="s">
        <v>95</v>
      </c>
      <c r="C28" s="6">
        <v>1155319.75</v>
      </c>
    </row>
    <row r="29" spans="2:5" x14ac:dyDescent="0.25">
      <c r="B29" s="26" t="s">
        <v>96</v>
      </c>
      <c r="C29" s="2">
        <v>267400</v>
      </c>
    </row>
    <row r="30" spans="2:5" x14ac:dyDescent="0.25">
      <c r="B30" s="27" t="s">
        <v>97</v>
      </c>
      <c r="C30" s="6">
        <v>332750</v>
      </c>
    </row>
    <row r="31" spans="2:5" x14ac:dyDescent="0.25">
      <c r="B31" s="26" t="s">
        <v>98</v>
      </c>
      <c r="C31" s="2">
        <v>65000</v>
      </c>
    </row>
    <row r="32" spans="2:5" x14ac:dyDescent="0.25">
      <c r="B32" s="27" t="s">
        <v>99</v>
      </c>
      <c r="C32" s="6">
        <v>95000</v>
      </c>
    </row>
    <row r="33" spans="2:3" x14ac:dyDescent="0.25">
      <c r="B33" s="26" t="s">
        <v>100</v>
      </c>
      <c r="C33" s="2">
        <v>4250000</v>
      </c>
    </row>
    <row r="34" spans="2:3" x14ac:dyDescent="0.25">
      <c r="B34" s="27" t="s">
        <v>101</v>
      </c>
      <c r="C34" s="6">
        <v>2679484.46</v>
      </c>
    </row>
    <row r="35" spans="2:3" x14ac:dyDescent="0.25">
      <c r="B35" s="23" t="s">
        <v>102</v>
      </c>
      <c r="C35" s="13">
        <f>SUM(C36:C44)</f>
        <v>18487344.52</v>
      </c>
    </row>
    <row r="36" spans="2:3" x14ac:dyDescent="0.25">
      <c r="B36" s="27" t="s">
        <v>113</v>
      </c>
      <c r="C36" s="2">
        <v>0</v>
      </c>
    </row>
    <row r="37" spans="2:3" x14ac:dyDescent="0.25">
      <c r="B37" s="26" t="s">
        <v>114</v>
      </c>
      <c r="C37" s="2">
        <v>9573344.5199999996</v>
      </c>
    </row>
    <row r="38" spans="2:3" x14ac:dyDescent="0.25">
      <c r="B38" s="27" t="s">
        <v>104</v>
      </c>
      <c r="C38" s="6">
        <v>2795000</v>
      </c>
    </row>
    <row r="39" spans="2:3" x14ac:dyDescent="0.25">
      <c r="B39" s="26" t="s">
        <v>103</v>
      </c>
      <c r="C39" s="2">
        <v>6119000</v>
      </c>
    </row>
    <row r="40" spans="2:3" x14ac:dyDescent="0.25">
      <c r="B40" s="27" t="s">
        <v>115</v>
      </c>
      <c r="C40" s="2">
        <v>0</v>
      </c>
    </row>
    <row r="41" spans="2:3" x14ac:dyDescent="0.25">
      <c r="B41" s="26" t="s">
        <v>116</v>
      </c>
      <c r="C41" s="2">
        <v>0</v>
      </c>
    </row>
    <row r="42" spans="2:3" x14ac:dyDescent="0.25">
      <c r="B42" s="27" t="s">
        <v>117</v>
      </c>
      <c r="C42" s="2">
        <v>0</v>
      </c>
    </row>
    <row r="43" spans="2:3" x14ac:dyDescent="0.25">
      <c r="B43" s="26" t="s">
        <v>118</v>
      </c>
      <c r="C43" s="2">
        <v>0</v>
      </c>
    </row>
    <row r="44" spans="2:3" x14ac:dyDescent="0.25">
      <c r="B44" s="27" t="s">
        <v>119</v>
      </c>
      <c r="C44" s="2">
        <v>0</v>
      </c>
    </row>
    <row r="45" spans="2:3" x14ac:dyDescent="0.25">
      <c r="B45" s="23" t="s">
        <v>105</v>
      </c>
      <c r="C45" s="13">
        <f>SUM(C46:C54)</f>
        <v>228080.53</v>
      </c>
    </row>
    <row r="46" spans="2:3" x14ac:dyDescent="0.25">
      <c r="B46" s="27" t="s">
        <v>106</v>
      </c>
      <c r="C46" s="6">
        <v>157930.53</v>
      </c>
    </row>
    <row r="47" spans="2:3" x14ac:dyDescent="0.25">
      <c r="B47" s="26" t="s">
        <v>120</v>
      </c>
      <c r="C47" s="2">
        <v>0</v>
      </c>
    </row>
    <row r="48" spans="2:3" x14ac:dyDescent="0.25">
      <c r="B48" s="27" t="s">
        <v>121</v>
      </c>
      <c r="C48" s="2">
        <v>0</v>
      </c>
    </row>
    <row r="49" spans="2:3" x14ac:dyDescent="0.25">
      <c r="B49" s="26" t="s">
        <v>122</v>
      </c>
      <c r="C49" s="2">
        <v>0</v>
      </c>
    </row>
    <row r="50" spans="2:3" x14ac:dyDescent="0.25">
      <c r="B50" s="27" t="s">
        <v>123</v>
      </c>
      <c r="C50" s="2">
        <v>0</v>
      </c>
    </row>
    <row r="51" spans="2:3" x14ac:dyDescent="0.25">
      <c r="B51" s="26" t="s">
        <v>124</v>
      </c>
      <c r="C51" s="2">
        <v>70150</v>
      </c>
    </row>
    <row r="52" spans="2:3" x14ac:dyDescent="0.25">
      <c r="B52" s="27" t="s">
        <v>125</v>
      </c>
      <c r="C52" s="2">
        <v>0</v>
      </c>
    </row>
    <row r="53" spans="2:3" x14ac:dyDescent="0.25">
      <c r="B53" s="26" t="s">
        <v>126</v>
      </c>
      <c r="C53" s="2">
        <v>0</v>
      </c>
    </row>
    <row r="54" spans="2:3" x14ac:dyDescent="0.25">
      <c r="B54" s="27" t="s">
        <v>127</v>
      </c>
      <c r="C54" s="2">
        <v>0</v>
      </c>
    </row>
    <row r="55" spans="2:3" x14ac:dyDescent="0.25">
      <c r="B55" s="23" t="s">
        <v>107</v>
      </c>
      <c r="C55" s="13">
        <f>SUM(C56:C58)</f>
        <v>31002044.530000001</v>
      </c>
    </row>
    <row r="56" spans="2:3" x14ac:dyDescent="0.25">
      <c r="B56" s="27" t="s">
        <v>108</v>
      </c>
      <c r="C56" s="6">
        <v>31002044.530000001</v>
      </c>
    </row>
    <row r="57" spans="2:3" x14ac:dyDescent="0.25">
      <c r="B57" s="26" t="s">
        <v>109</v>
      </c>
      <c r="C57" s="2">
        <v>0</v>
      </c>
    </row>
    <row r="58" spans="2:3" x14ac:dyDescent="0.25">
      <c r="B58" s="27" t="s">
        <v>128</v>
      </c>
      <c r="C58" s="2">
        <v>0</v>
      </c>
    </row>
    <row r="59" spans="2:3" x14ac:dyDescent="0.25">
      <c r="B59" s="23" t="s">
        <v>129</v>
      </c>
      <c r="C59" s="2">
        <f>SUM(C60:C66)</f>
        <v>0</v>
      </c>
    </row>
    <row r="60" spans="2:3" x14ac:dyDescent="0.25">
      <c r="B60" s="27" t="s">
        <v>130</v>
      </c>
      <c r="C60" s="2">
        <v>0</v>
      </c>
    </row>
    <row r="61" spans="2:3" x14ac:dyDescent="0.25">
      <c r="B61" s="26" t="s">
        <v>131</v>
      </c>
      <c r="C61" s="2">
        <v>0</v>
      </c>
    </row>
    <row r="62" spans="2:3" x14ac:dyDescent="0.25">
      <c r="B62" s="27" t="s">
        <v>132</v>
      </c>
      <c r="C62" s="2">
        <v>0</v>
      </c>
    </row>
    <row r="63" spans="2:3" x14ac:dyDescent="0.25">
      <c r="B63" s="26" t="s">
        <v>133</v>
      </c>
      <c r="C63" s="2">
        <v>0</v>
      </c>
    </row>
    <row r="64" spans="2:3" x14ac:dyDescent="0.25">
      <c r="B64" s="27" t="s">
        <v>134</v>
      </c>
      <c r="C64" s="2">
        <v>0</v>
      </c>
    </row>
    <row r="65" spans="2:3" x14ac:dyDescent="0.25">
      <c r="B65" s="26" t="s">
        <v>135</v>
      </c>
      <c r="C65" s="2">
        <v>0</v>
      </c>
    </row>
    <row r="66" spans="2:3" x14ac:dyDescent="0.25">
      <c r="B66" s="27" t="s">
        <v>146</v>
      </c>
      <c r="C66" s="2">
        <v>0</v>
      </c>
    </row>
    <row r="67" spans="2:3" x14ac:dyDescent="0.25">
      <c r="B67" s="23" t="s">
        <v>136</v>
      </c>
      <c r="C67" s="2">
        <f>SUM(C68:C70)</f>
        <v>0</v>
      </c>
    </row>
    <row r="68" spans="2:3" x14ac:dyDescent="0.25">
      <c r="B68" s="27" t="s">
        <v>137</v>
      </c>
      <c r="C68" s="2">
        <v>0</v>
      </c>
    </row>
    <row r="69" spans="2:3" x14ac:dyDescent="0.25">
      <c r="B69" s="26" t="s">
        <v>138</v>
      </c>
      <c r="C69" s="2">
        <v>0</v>
      </c>
    </row>
    <row r="70" spans="2:3" x14ac:dyDescent="0.25">
      <c r="B70" s="27" t="s">
        <v>139</v>
      </c>
      <c r="C70" s="2">
        <v>0</v>
      </c>
    </row>
    <row r="71" spans="2:3" x14ac:dyDescent="0.25">
      <c r="B71" s="23" t="s">
        <v>110</v>
      </c>
      <c r="C71" s="13">
        <f>SUM(C72:C77)</f>
        <v>3663800</v>
      </c>
    </row>
    <row r="72" spans="2:3" x14ac:dyDescent="0.25">
      <c r="B72" s="27" t="s">
        <v>111</v>
      </c>
      <c r="C72" s="6">
        <v>3500000</v>
      </c>
    </row>
    <row r="73" spans="2:3" x14ac:dyDescent="0.25">
      <c r="B73" s="26" t="s">
        <v>112</v>
      </c>
      <c r="C73" s="2">
        <v>163800</v>
      </c>
    </row>
    <row r="74" spans="2:3" x14ac:dyDescent="0.25">
      <c r="B74" s="27" t="s">
        <v>140</v>
      </c>
      <c r="C74" s="2">
        <v>0</v>
      </c>
    </row>
    <row r="75" spans="2:3" x14ac:dyDescent="0.25">
      <c r="B75" s="26" t="s">
        <v>141</v>
      </c>
      <c r="C75" s="2">
        <v>0</v>
      </c>
    </row>
    <row r="76" spans="2:3" x14ac:dyDescent="0.25">
      <c r="B76" s="27" t="s">
        <v>142</v>
      </c>
      <c r="C76" s="2">
        <v>0</v>
      </c>
    </row>
    <row r="77" spans="2:3" x14ac:dyDescent="0.25">
      <c r="B77" s="26" t="s">
        <v>143</v>
      </c>
      <c r="C77" s="2">
        <v>0</v>
      </c>
    </row>
    <row r="78" spans="2:3" x14ac:dyDescent="0.25">
      <c r="B78" s="26" t="s">
        <v>148</v>
      </c>
      <c r="C78" s="2">
        <v>0</v>
      </c>
    </row>
  </sheetData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FD935-3867-4FF8-9488-492F46EB6535}">
  <sheetPr>
    <pageSetUpPr fitToPage="1"/>
  </sheetPr>
  <dimension ref="A4:D45"/>
  <sheetViews>
    <sheetView workbookViewId="0">
      <selection activeCell="B6" sqref="B6"/>
    </sheetView>
  </sheetViews>
  <sheetFormatPr baseColWidth="10" defaultRowHeight="15" x14ac:dyDescent="0.25"/>
  <cols>
    <col min="1" max="1" width="18.140625" customWidth="1"/>
    <col min="2" max="2" width="64.85546875" customWidth="1"/>
    <col min="3" max="3" width="19.140625" customWidth="1"/>
    <col min="4" max="4" width="14.7109375" bestFit="1" customWidth="1"/>
  </cols>
  <sheetData>
    <row r="4" spans="1:3" x14ac:dyDescent="0.25">
      <c r="B4" t="s">
        <v>0</v>
      </c>
    </row>
    <row r="5" spans="1:3" x14ac:dyDescent="0.25">
      <c r="B5" s="17" t="s">
        <v>1</v>
      </c>
    </row>
    <row r="6" spans="1:3" x14ac:dyDescent="0.25">
      <c r="B6" s="55" t="s">
        <v>44</v>
      </c>
    </row>
    <row r="7" spans="1:3" x14ac:dyDescent="0.25">
      <c r="B7" s="17" t="s">
        <v>149</v>
      </c>
    </row>
    <row r="8" spans="1:3" x14ac:dyDescent="0.25">
      <c r="B8" s="17"/>
    </row>
    <row r="10" spans="1:3" x14ac:dyDescent="0.25">
      <c r="B10" s="17"/>
    </row>
    <row r="11" spans="1:3" x14ac:dyDescent="0.25">
      <c r="A11" s="21" t="s">
        <v>75</v>
      </c>
      <c r="B11" s="21" t="s">
        <v>147</v>
      </c>
      <c r="C11" s="22" t="s">
        <v>4</v>
      </c>
    </row>
    <row r="12" spans="1:3" x14ac:dyDescent="0.25">
      <c r="A12" s="1" t="str">
        <f>+'[1]EGRESOS '!B15</f>
        <v>31111M360010100</v>
      </c>
      <c r="B12" s="1" t="str">
        <f>+'[1]EGRESOS '!I13</f>
        <v>AYUNTAMIENTO MUNICIPAL</v>
      </c>
      <c r="C12" s="2">
        <v>3900710.7412400004</v>
      </c>
    </row>
    <row r="13" spans="1:3" x14ac:dyDescent="0.25">
      <c r="A13" s="2" t="str">
        <f>+'[1]EGRESOS '!B27</f>
        <v>31111M360020100</v>
      </c>
      <c r="B13" s="1" t="str">
        <f>+'[1]EGRESOS '!I25</f>
        <v>PRESIDENCIA MUNICIPAL</v>
      </c>
      <c r="C13" s="2">
        <v>20853574.610000003</v>
      </c>
    </row>
    <row r="14" spans="1:3" x14ac:dyDescent="0.25">
      <c r="A14" s="1" t="str">
        <f>+'[1]EGRESOS '!B83</f>
        <v>31111M360030100</v>
      </c>
      <c r="B14" s="1" t="str">
        <f>+'[1]EGRESOS '!I81</f>
        <v>SECRETARÍA DEL AYUNTAMIENTO</v>
      </c>
      <c r="C14" s="2">
        <v>762732.95000000007</v>
      </c>
    </row>
    <row r="15" spans="1:3" x14ac:dyDescent="0.25">
      <c r="A15" s="1" t="str">
        <f>+'[1]EGRESOS '!B97</f>
        <v>31111M360040000</v>
      </c>
      <c r="B15" s="2" t="str">
        <f>+'[1]EGRESOS '!I95</f>
        <v>TESORERÍA MUNICIPAL</v>
      </c>
      <c r="C15" s="2">
        <v>6990667.8925000001</v>
      </c>
    </row>
    <row r="16" spans="1:3" x14ac:dyDescent="0.25">
      <c r="A16" s="1" t="str">
        <f>+'[1]EGRESOS '!B125</f>
        <v>31111M360050000</v>
      </c>
      <c r="B16" s="2" t="str">
        <f>+'[1]EGRESOS '!I123</f>
        <v>CONTRALORÍA MUNICIPAL</v>
      </c>
      <c r="C16" s="2">
        <v>983062.40499999991</v>
      </c>
    </row>
    <row r="17" spans="1:3" x14ac:dyDescent="0.25">
      <c r="A17" s="1" t="str">
        <f>+'[1]EGRESOS '!B137</f>
        <v>31111M360030200</v>
      </c>
      <c r="B17" s="2" t="str">
        <f>+'[1]EGRESOS '!I135</f>
        <v xml:space="preserve"> DELEGACIONES</v>
      </c>
      <c r="C17" s="2">
        <v>391340.56499999983</v>
      </c>
    </row>
    <row r="18" spans="1:3" x14ac:dyDescent="0.25">
      <c r="A18" s="1" t="str">
        <f>+'[1]EGRESOS '!B142</f>
        <v>31111M360070000</v>
      </c>
      <c r="B18" s="2" t="str">
        <f>+'[1]EGRESOS '!I140</f>
        <v>DIRECCIÓN OBRAS PUBLICAS</v>
      </c>
      <c r="C18" s="2">
        <v>2275857.9249999998</v>
      </c>
    </row>
    <row r="19" spans="1:3" x14ac:dyDescent="0.25">
      <c r="A19" s="1" t="str">
        <f>+'[1]EGRESOS '!B173</f>
        <v>31111M360080000</v>
      </c>
      <c r="B19" s="1" t="str">
        <f>+'[1]EGRESOS '!I171</f>
        <v>DIRECCIÓN DESERROLLO SOCIAL</v>
      </c>
      <c r="C19" s="2">
        <v>1775023.8574999999</v>
      </c>
    </row>
    <row r="20" spans="1:3" x14ac:dyDescent="0.25">
      <c r="A20" s="1" t="str">
        <f>+'[1]EGRESOS '!B190</f>
        <v>31111M360090000</v>
      </c>
      <c r="B20" s="1" t="str">
        <f>+'[1]EGRESOS '!I188</f>
        <v>DIRECCIÓN DESARROLLO RURAL</v>
      </c>
      <c r="C20" s="2">
        <v>852273.85750000004</v>
      </c>
    </row>
    <row r="21" spans="1:3" x14ac:dyDescent="0.25">
      <c r="A21" s="1" t="str">
        <f>+'[1]EGRESOS '!B210</f>
        <v>31111M360100000</v>
      </c>
      <c r="B21" s="1" t="str">
        <f>+'[1]EGRESOS '!I208</f>
        <v>DIRECCIÓN DE EDUCACIÓN</v>
      </c>
      <c r="C21" s="2">
        <v>3080221.51</v>
      </c>
    </row>
    <row r="22" spans="1:3" x14ac:dyDescent="0.25">
      <c r="A22" s="1" t="str">
        <f>+'[1]EGRESOS '!B230</f>
        <v>31111M360110000</v>
      </c>
      <c r="B22" s="1" t="str">
        <f>+'[1]EGRESOS '!H228</f>
        <v>DIRECCIÓN DEPORTES Y ATENCION JUVENTUD</v>
      </c>
      <c r="C22" s="2">
        <v>1304436.415</v>
      </c>
    </row>
    <row r="23" spans="1:3" x14ac:dyDescent="0.25">
      <c r="A23" s="1" t="str">
        <f>+'[1]EGRESOS '!B257</f>
        <v>31111M360120000</v>
      </c>
      <c r="B23" s="1" t="str">
        <f>+'[1]EGRESOS '!H255</f>
        <v>COORD. UNIDAD DE ACCESO A LA INFORMACIÓN</v>
      </c>
      <c r="C23" s="2">
        <v>369266.16</v>
      </c>
    </row>
    <row r="24" spans="1:3" x14ac:dyDescent="0.25">
      <c r="A24" s="1" t="str">
        <f>+'[1]EGRESOS '!B268</f>
        <v>31111M360130100</v>
      </c>
      <c r="B24" s="1" t="str">
        <f>+'[1]EGRESOS '!I266</f>
        <v>DIRECCIÓN DE SERVICIOS MUNICIPALES</v>
      </c>
      <c r="C24" s="2">
        <v>1646380.0850000002</v>
      </c>
    </row>
    <row r="25" spans="1:3" x14ac:dyDescent="0.25">
      <c r="A25" s="1" t="str">
        <f>+'[1]EGRESOS '!B300</f>
        <v>31111M360130200</v>
      </c>
      <c r="B25" s="1" t="str">
        <f>+'[1]EGRESOS '!I298</f>
        <v>DEPARTAMENTO LIMPIA</v>
      </c>
      <c r="C25" s="2">
        <v>2477971.1349999998</v>
      </c>
    </row>
    <row r="26" spans="1:3" x14ac:dyDescent="0.25">
      <c r="A26" s="1" t="str">
        <f>+'[1]EGRESOS '!B317</f>
        <v>31111M360130300</v>
      </c>
      <c r="B26" s="1" t="str">
        <f>+'[1]EGRESOS '!I315</f>
        <v>DEPARTAMENTO PARQUES Y JARDINES</v>
      </c>
      <c r="C26" s="2">
        <v>2792191.6799999997</v>
      </c>
    </row>
    <row r="27" spans="1:3" x14ac:dyDescent="0.25">
      <c r="A27" s="1" t="str">
        <f>+'[1]EGRESOS '!B339</f>
        <v>31111M360130400</v>
      </c>
      <c r="B27" s="1" t="str">
        <f>+'[1]EGRESOS '!I337</f>
        <v>DEPARTAMENTO DE RASTRO</v>
      </c>
      <c r="C27" s="2">
        <v>136271.16</v>
      </c>
    </row>
    <row r="28" spans="1:3" x14ac:dyDescent="0.25">
      <c r="A28" s="1" t="str">
        <f>+'[1]EGRESOS '!B345</f>
        <v>31111M360130600</v>
      </c>
      <c r="B28" s="1" t="str">
        <f>+'[1]EGRESOS '!I343</f>
        <v>DEPARTAMENTO DE PANTEONES</v>
      </c>
      <c r="C28" s="2">
        <v>165336.05750000005</v>
      </c>
    </row>
    <row r="29" spans="1:3" x14ac:dyDescent="0.25">
      <c r="A29" s="1" t="str">
        <f>+'[1]EGRESOS '!B351</f>
        <v>31111M360130500</v>
      </c>
      <c r="B29" s="1" t="str">
        <f>+'[1]EGRESOS '!I349</f>
        <v>DEPARTAMENTO ALUMBRADO PÚBLICO</v>
      </c>
      <c r="C29" s="2">
        <v>1994558.9900000002</v>
      </c>
    </row>
    <row r="30" spans="1:3" x14ac:dyDescent="0.25">
      <c r="A30" s="1" t="str">
        <f>+'[1]EGRESOS '!B369</f>
        <v>31111M360140000</v>
      </c>
      <c r="B30" s="1" t="str">
        <f>+'[1]EGRESOS '!I367</f>
        <v>JUBILADOS</v>
      </c>
      <c r="C30" s="2">
        <v>204634.35</v>
      </c>
    </row>
    <row r="31" spans="1:3" x14ac:dyDescent="0.25">
      <c r="A31" s="1" t="str">
        <f>+'[1]EGRESOS '!B374</f>
        <v>31111M360150100</v>
      </c>
      <c r="B31" s="1" t="str">
        <f>+'[1]EGRESOS '!H372</f>
        <v>SEG PÚBLICA TRANSITO TRANSP Y PROT CIVIL</v>
      </c>
      <c r="C31" s="2">
        <v>11369204.584999999</v>
      </c>
    </row>
    <row r="32" spans="1:3" x14ac:dyDescent="0.25">
      <c r="A32" s="1" t="str">
        <f>+'[1]EGRESOS '!B404</f>
        <v>31111M360160000</v>
      </c>
      <c r="B32" s="1" t="str">
        <f>+'[1]EGRESOS '!I402</f>
        <v>DIRECCIÓN IMPUESTO INMOBILIARIO</v>
      </c>
      <c r="C32" s="2">
        <v>391698.85750000004</v>
      </c>
    </row>
    <row r="33" spans="1:4" x14ac:dyDescent="0.25">
      <c r="A33" s="1" t="str">
        <f>+'[1]EGRESOS '!B419</f>
        <v>31111M360170000</v>
      </c>
      <c r="B33" s="1" t="str">
        <f>+'[1]EGRESOS '!H417</f>
        <v>DIRECCIÓN DE RECUSOS HUM Y EVENTOS ESPEC</v>
      </c>
      <c r="C33" s="2">
        <v>351415.85750000004</v>
      </c>
    </row>
    <row r="34" spans="1:4" x14ac:dyDescent="0.25">
      <c r="A34" s="1" t="str">
        <f>+'[1]EGRESOS '!B434</f>
        <v>31111M360180000</v>
      </c>
      <c r="B34" s="1" t="str">
        <f>+'[1]EGRESOS '!I432</f>
        <v>DIRECCIÓN DE DESARROLLO ECONÓMICO</v>
      </c>
      <c r="C34" s="2">
        <v>915292.79500000004</v>
      </c>
    </row>
    <row r="35" spans="1:4" x14ac:dyDescent="0.25">
      <c r="A35" s="1" t="str">
        <f>+'[1]EGRESOS '!B448</f>
        <v>31111M360190000</v>
      </c>
      <c r="B35" s="1" t="str">
        <f>+'[1]EGRESOS '!I446</f>
        <v>DIRECCIÓN DE ATENCION A LA MUJER</v>
      </c>
      <c r="C35" s="2">
        <v>961273.85750000004</v>
      </c>
    </row>
    <row r="36" spans="1:4" x14ac:dyDescent="0.25">
      <c r="A36" s="1" t="str">
        <f>+'[1]EGRESOS '!B462</f>
        <v>31111M360230000</v>
      </c>
      <c r="B36" s="1" t="str">
        <f>+'[1]EGRESOS '!I460</f>
        <v>COORDINACIÓN DE PROMOTORÍA</v>
      </c>
      <c r="C36" s="2">
        <v>1388274.2150000001</v>
      </c>
    </row>
    <row r="37" spans="1:4" x14ac:dyDescent="0.25">
      <c r="A37" s="1" t="str">
        <f>+'[1]EGRESOS '!B474</f>
        <v>31111M360220000</v>
      </c>
      <c r="B37" s="1" t="str">
        <f>+'[1]EGRESOS '!I472</f>
        <v>DIRECCIÓN DE PLANEACIÓN</v>
      </c>
      <c r="C37" s="2">
        <v>481327.48749999999</v>
      </c>
    </row>
    <row r="38" spans="1:4" x14ac:dyDescent="0.25">
      <c r="A38" s="1" t="str">
        <f>+'[1]EGRESOS '!I484</f>
        <v>FORTAMUN 2023</v>
      </c>
      <c r="B38" s="1" t="str">
        <f>+'[1]EGRESOS '!I484</f>
        <v>FORTAMUN 2023</v>
      </c>
      <c r="C38" s="2">
        <v>5012746</v>
      </c>
    </row>
    <row r="39" spans="1:4" x14ac:dyDescent="0.25">
      <c r="A39" s="1" t="str">
        <f>+'[1]EGRESOS '!I503</f>
        <v>FAISM 2023</v>
      </c>
      <c r="B39" s="1" t="str">
        <f>+'[1]EGRESOS '!I503</f>
        <v>FAISM 2023</v>
      </c>
      <c r="C39" s="2">
        <v>15362098</v>
      </c>
    </row>
    <row r="40" spans="1:4" x14ac:dyDescent="0.25">
      <c r="A40" s="1" t="str">
        <f>+'[1]EGRESOS '!I513</f>
        <v>CONVENIOS 2023</v>
      </c>
      <c r="B40" s="2" t="str">
        <f>+'[1]EGRESOS '!I513</f>
        <v>CONVENIOS 2023</v>
      </c>
      <c r="C40" s="2">
        <v>22000000</v>
      </c>
    </row>
    <row r="41" spans="1:4" x14ac:dyDescent="0.25">
      <c r="A41" s="1"/>
      <c r="B41" s="1"/>
      <c r="C41" s="2"/>
    </row>
    <row r="42" spans="1:4" x14ac:dyDescent="0.25">
      <c r="A42" s="1"/>
      <c r="B42" s="1"/>
      <c r="C42" s="2"/>
    </row>
    <row r="43" spans="1:4" x14ac:dyDescent="0.25">
      <c r="A43" s="1" t="s">
        <v>2</v>
      </c>
      <c r="B43" s="1"/>
      <c r="C43" s="2">
        <f>SUM(C12:C42)</f>
        <v>111189844.00124</v>
      </c>
      <c r="D43" s="3"/>
    </row>
    <row r="44" spans="1:4" x14ac:dyDescent="0.25">
      <c r="C44" s="3"/>
    </row>
    <row r="45" spans="1:4" x14ac:dyDescent="0.25">
      <c r="C45" s="4"/>
    </row>
  </sheetData>
  <pageMargins left="0.7" right="0.7" top="0.75" bottom="0.75" header="0.3" footer="0.3"/>
  <pageSetup scale="8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5F525-BB71-4950-8CDC-71001BAE1EB8}">
  <sheetPr>
    <pageSetUpPr fitToPage="1"/>
  </sheetPr>
  <dimension ref="A1:C37"/>
  <sheetViews>
    <sheetView workbookViewId="0">
      <selection activeCell="B12" sqref="B11:B12"/>
    </sheetView>
  </sheetViews>
  <sheetFormatPr baseColWidth="10" defaultRowHeight="15" x14ac:dyDescent="0.25"/>
  <cols>
    <col min="1" max="1" width="7.28515625" style="9" customWidth="1"/>
    <col min="2" max="2" width="67.7109375" style="9" customWidth="1"/>
    <col min="3" max="3" width="20.28515625" style="9" customWidth="1"/>
    <col min="4" max="16384" width="11.42578125" style="9"/>
  </cols>
  <sheetData>
    <row r="1" spans="1:3" x14ac:dyDescent="0.25">
      <c r="A1" s="16"/>
      <c r="B1" s="17" t="s">
        <v>1</v>
      </c>
      <c r="C1" s="18"/>
    </row>
    <row r="2" spans="1:3" x14ac:dyDescent="0.25">
      <c r="A2" s="16"/>
      <c r="B2" s="55" t="s">
        <v>44</v>
      </c>
      <c r="C2" s="18"/>
    </row>
    <row r="3" spans="1:3" ht="19.5" customHeight="1" x14ac:dyDescent="0.25">
      <c r="A3" s="16"/>
      <c r="B3" s="17" t="s">
        <v>45</v>
      </c>
      <c r="C3" s="18"/>
    </row>
    <row r="4" spans="1:3" x14ac:dyDescent="0.25">
      <c r="A4" s="15"/>
      <c r="B4" s="19"/>
      <c r="C4" s="20"/>
    </row>
    <row r="5" spans="1:3" x14ac:dyDescent="0.25">
      <c r="A5" s="1" t="s">
        <v>6</v>
      </c>
      <c r="B5" s="1"/>
      <c r="C5" s="2">
        <v>42274356.168740004</v>
      </c>
    </row>
    <row r="6" spans="1:3" x14ac:dyDescent="0.25">
      <c r="A6" s="1" t="s">
        <v>46</v>
      </c>
      <c r="B6" s="1" t="s">
        <v>7</v>
      </c>
      <c r="C6" s="2"/>
    </row>
    <row r="7" spans="1:3" ht="23.25" customHeight="1" x14ac:dyDescent="0.25">
      <c r="A7" s="1" t="s">
        <v>47</v>
      </c>
      <c r="B7" s="1" t="s">
        <v>8</v>
      </c>
      <c r="C7" s="2"/>
    </row>
    <row r="8" spans="1:3" x14ac:dyDescent="0.25">
      <c r="A8" s="1" t="s">
        <v>48</v>
      </c>
      <c r="B8" s="1" t="s">
        <v>49</v>
      </c>
      <c r="C8" s="2">
        <v>19304038.58874001</v>
      </c>
    </row>
    <row r="9" spans="1:3" x14ac:dyDescent="0.25">
      <c r="A9" s="1" t="s">
        <v>50</v>
      </c>
      <c r="B9" s="1" t="s">
        <v>9</v>
      </c>
      <c r="C9" s="2"/>
    </row>
    <row r="10" spans="1:3" x14ac:dyDescent="0.25">
      <c r="A10" s="1" t="s">
        <v>51</v>
      </c>
      <c r="B10" s="1" t="s">
        <v>10</v>
      </c>
      <c r="C10" s="2">
        <v>7382366.75</v>
      </c>
    </row>
    <row r="11" spans="1:3" x14ac:dyDescent="0.25">
      <c r="A11" s="1" t="s">
        <v>52</v>
      </c>
      <c r="B11" s="1" t="s">
        <v>11</v>
      </c>
      <c r="C11" s="2"/>
    </row>
    <row r="12" spans="1:3" x14ac:dyDescent="0.25">
      <c r="A12" s="1" t="s">
        <v>53</v>
      </c>
      <c r="B12" s="1" t="s">
        <v>12</v>
      </c>
      <c r="C12" s="2">
        <v>13572304.584999999</v>
      </c>
    </row>
    <row r="13" spans="1:3" x14ac:dyDescent="0.25">
      <c r="A13" s="1" t="s">
        <v>54</v>
      </c>
      <c r="B13" s="1" t="s">
        <v>13</v>
      </c>
      <c r="C13" s="2">
        <v>2015646.2450000001</v>
      </c>
    </row>
    <row r="14" spans="1:3" x14ac:dyDescent="0.25">
      <c r="A14" s="1" t="s">
        <v>14</v>
      </c>
      <c r="B14" s="1"/>
      <c r="C14" s="2">
        <v>65026505.32249999</v>
      </c>
    </row>
    <row r="15" spans="1:3" x14ac:dyDescent="0.25">
      <c r="A15" s="1" t="s">
        <v>55</v>
      </c>
      <c r="B15" s="1" t="s">
        <v>15</v>
      </c>
      <c r="C15" s="2">
        <v>50000</v>
      </c>
    </row>
    <row r="16" spans="1:3" x14ac:dyDescent="0.25">
      <c r="A16" s="1" t="s">
        <v>56</v>
      </c>
      <c r="B16" s="1" t="s">
        <v>16</v>
      </c>
      <c r="C16" s="2">
        <v>51407229.019999996</v>
      </c>
    </row>
    <row r="17" spans="1:3" x14ac:dyDescent="0.25">
      <c r="A17" s="1" t="s">
        <v>57</v>
      </c>
      <c r="B17" s="1" t="s">
        <v>17</v>
      </c>
      <c r="C17" s="2"/>
    </row>
    <row r="18" spans="1:3" x14ac:dyDescent="0.25">
      <c r="A18" s="1" t="s">
        <v>58</v>
      </c>
      <c r="B18" s="1" t="s">
        <v>18</v>
      </c>
      <c r="C18" s="2">
        <v>3130161.9249999998</v>
      </c>
    </row>
    <row r="19" spans="1:3" x14ac:dyDescent="0.25">
      <c r="A19" s="1" t="s">
        <v>59</v>
      </c>
      <c r="B19" s="1" t="s">
        <v>19</v>
      </c>
      <c r="C19" s="2">
        <v>3080221.51</v>
      </c>
    </row>
    <row r="20" spans="1:3" x14ac:dyDescent="0.25">
      <c r="A20" s="1" t="s">
        <v>60</v>
      </c>
      <c r="B20" s="1" t="s">
        <v>20</v>
      </c>
      <c r="C20" s="2">
        <v>6397619.0099999998</v>
      </c>
    </row>
    <row r="21" spans="1:3" x14ac:dyDescent="0.25">
      <c r="A21" s="1" t="s">
        <v>61</v>
      </c>
      <c r="B21" s="1" t="s">
        <v>21</v>
      </c>
      <c r="C21" s="2">
        <v>961273.85750000004</v>
      </c>
    </row>
    <row r="22" spans="1:3" x14ac:dyDescent="0.25">
      <c r="A22" s="1" t="s">
        <v>22</v>
      </c>
      <c r="B22" s="1"/>
      <c r="C22" s="2">
        <v>3888982.51</v>
      </c>
    </row>
    <row r="23" spans="1:3" x14ac:dyDescent="0.25">
      <c r="A23" s="1" t="s">
        <v>62</v>
      </c>
      <c r="B23" s="1" t="s">
        <v>23</v>
      </c>
      <c r="C23" s="2">
        <v>1536708.6525000001</v>
      </c>
    </row>
    <row r="24" spans="1:3" x14ac:dyDescent="0.25">
      <c r="A24" s="1" t="s">
        <v>63</v>
      </c>
      <c r="B24" s="1" t="s">
        <v>24</v>
      </c>
      <c r="C24" s="2">
        <v>2352273.8574999999</v>
      </c>
    </row>
    <row r="25" spans="1:3" x14ac:dyDescent="0.25">
      <c r="A25" s="1" t="s">
        <v>64</v>
      </c>
      <c r="B25" s="1" t="s">
        <v>25</v>
      </c>
      <c r="C25" s="2"/>
    </row>
    <row r="26" spans="1:3" x14ac:dyDescent="0.25">
      <c r="A26" s="1" t="s">
        <v>65</v>
      </c>
      <c r="B26" s="1" t="s">
        <v>26</v>
      </c>
      <c r="C26" s="2"/>
    </row>
    <row r="27" spans="1:3" x14ac:dyDescent="0.25">
      <c r="A27" s="1" t="s">
        <v>66</v>
      </c>
      <c r="B27" s="1" t="s">
        <v>27</v>
      </c>
      <c r="C27" s="2"/>
    </row>
    <row r="28" spans="1:3" x14ac:dyDescent="0.25">
      <c r="A28" s="1" t="s">
        <v>67</v>
      </c>
      <c r="B28" s="1" t="s">
        <v>28</v>
      </c>
      <c r="C28" s="2"/>
    </row>
    <row r="29" spans="1:3" x14ac:dyDescent="0.25">
      <c r="A29" s="1" t="s">
        <v>68</v>
      </c>
      <c r="B29" s="1" t="s">
        <v>29</v>
      </c>
      <c r="C29" s="2"/>
    </row>
    <row r="30" spans="1:3" x14ac:dyDescent="0.25">
      <c r="A30" s="1" t="s">
        <v>69</v>
      </c>
      <c r="B30" s="1" t="s">
        <v>30</v>
      </c>
      <c r="C30" s="2"/>
    </row>
    <row r="31" spans="1:3" x14ac:dyDescent="0.25">
      <c r="A31" s="1" t="s">
        <v>70</v>
      </c>
      <c r="B31" s="1" t="s">
        <v>31</v>
      </c>
      <c r="C31" s="2"/>
    </row>
    <row r="32" spans="1:3" x14ac:dyDescent="0.25">
      <c r="A32" s="1" t="s">
        <v>32</v>
      </c>
      <c r="B32" s="1"/>
      <c r="C32" s="2"/>
    </row>
    <row r="33" spans="1:3" x14ac:dyDescent="0.25">
      <c r="A33" s="1" t="s">
        <v>71</v>
      </c>
      <c r="B33" s="1" t="s">
        <v>33</v>
      </c>
      <c r="C33" s="2"/>
    </row>
    <row r="34" spans="1:3" x14ac:dyDescent="0.25">
      <c r="A34" s="1" t="s">
        <v>72</v>
      </c>
      <c r="B34" s="1" t="s">
        <v>34</v>
      </c>
      <c r="C34" s="2"/>
    </row>
    <row r="35" spans="1:3" x14ac:dyDescent="0.25">
      <c r="A35" s="1" t="s">
        <v>73</v>
      </c>
      <c r="B35" s="1" t="s">
        <v>35</v>
      </c>
      <c r="C35" s="2"/>
    </row>
    <row r="36" spans="1:3" x14ac:dyDescent="0.25">
      <c r="A36" s="1" t="s">
        <v>74</v>
      </c>
      <c r="B36" s="1" t="s">
        <v>36</v>
      </c>
      <c r="C36" s="2">
        <v>0</v>
      </c>
    </row>
    <row r="37" spans="1:3" x14ac:dyDescent="0.25">
      <c r="A37" s="1"/>
      <c r="B37" s="1" t="s">
        <v>37</v>
      </c>
      <c r="C37" s="2">
        <f t="shared" ref="C37" si="0">SUM(C32+C22+C14+C5)</f>
        <v>111189844.00124</v>
      </c>
    </row>
  </sheetData>
  <pageMargins left="0.7" right="0.7" top="0.75" bottom="0.75" header="0.3" footer="0.3"/>
  <pageSetup scale="94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DF3E1-2999-4CFE-A81B-A2AE6324102E}">
  <sheetPr>
    <pageSetUpPr fitToPage="1"/>
  </sheetPr>
  <dimension ref="A1:E16"/>
  <sheetViews>
    <sheetView workbookViewId="0">
      <selection activeCell="A16" sqref="A16"/>
    </sheetView>
  </sheetViews>
  <sheetFormatPr baseColWidth="10" defaultRowHeight="15" x14ac:dyDescent="0.25"/>
  <cols>
    <col min="1" max="1" width="73.85546875" style="9" customWidth="1"/>
    <col min="2" max="2" width="24.140625" style="9" customWidth="1"/>
    <col min="3" max="16384" width="11.42578125" style="9"/>
  </cols>
  <sheetData>
    <row r="1" spans="1:5" ht="80.25" customHeight="1" x14ac:dyDescent="0.25">
      <c r="A1" s="24"/>
      <c r="B1" s="24"/>
    </row>
    <row r="2" spans="1:5" ht="22.5" customHeight="1" x14ac:dyDescent="0.25">
      <c r="A2" s="56" t="s">
        <v>44</v>
      </c>
      <c r="B2" s="57"/>
    </row>
    <row r="3" spans="1:5" ht="18.75" customHeight="1" x14ac:dyDescent="0.25">
      <c r="A3" s="59" t="s">
        <v>256</v>
      </c>
      <c r="B3" s="60" t="s">
        <v>4</v>
      </c>
    </row>
    <row r="4" spans="1:5" x14ac:dyDescent="0.25">
      <c r="A4" s="61" t="s">
        <v>147</v>
      </c>
      <c r="B4" s="13">
        <f>SUM(B7:B13)</f>
        <v>111189844</v>
      </c>
    </row>
    <row r="5" spans="1:5" ht="15" hidden="1" customHeight="1" x14ac:dyDescent="0.25">
      <c r="A5" s="61"/>
      <c r="B5" s="2"/>
    </row>
    <row r="6" spans="1:5" x14ac:dyDescent="0.25">
      <c r="A6" s="10"/>
      <c r="B6" s="11"/>
    </row>
    <row r="7" spans="1:5" x14ac:dyDescent="0.25">
      <c r="A7" s="1" t="s">
        <v>38</v>
      </c>
      <c r="B7" s="2">
        <v>76091284.590000004</v>
      </c>
    </row>
    <row r="8" spans="1:5" x14ac:dyDescent="0.25">
      <c r="A8" s="1"/>
      <c r="B8" s="2"/>
    </row>
    <row r="9" spans="1:5" x14ac:dyDescent="0.25">
      <c r="A9" s="1" t="s">
        <v>39</v>
      </c>
      <c r="B9" s="2">
        <v>31230125.060000002</v>
      </c>
    </row>
    <row r="10" spans="1:5" x14ac:dyDescent="0.25">
      <c r="A10" s="1"/>
      <c r="B10" s="2"/>
    </row>
    <row r="11" spans="1:5" x14ac:dyDescent="0.25">
      <c r="A11" s="1" t="s">
        <v>40</v>
      </c>
      <c r="B11" s="2">
        <v>3663800</v>
      </c>
      <c r="E11" s="12"/>
    </row>
    <row r="12" spans="1:5" x14ac:dyDescent="0.25">
      <c r="A12" s="1"/>
      <c r="B12" s="2"/>
    </row>
    <row r="13" spans="1:5" x14ac:dyDescent="0.25">
      <c r="A13" s="1" t="s">
        <v>41</v>
      </c>
      <c r="B13" s="2">
        <v>204634.35</v>
      </c>
    </row>
    <row r="14" spans="1:5" x14ac:dyDescent="0.25">
      <c r="A14" s="1"/>
      <c r="B14" s="2"/>
    </row>
    <row r="15" spans="1:5" x14ac:dyDescent="0.25">
      <c r="A15" s="1" t="s">
        <v>42</v>
      </c>
      <c r="B15" s="2">
        <v>0</v>
      </c>
    </row>
    <row r="16" spans="1:5" x14ac:dyDescent="0.25">
      <c r="A16" s="10"/>
      <c r="B16" s="2"/>
    </row>
  </sheetData>
  <mergeCells count="2">
    <mergeCell ref="A1:B1"/>
    <mergeCell ref="A2:B2"/>
  </mergeCells>
  <pageMargins left="0.7" right="0.7" top="0.75" bottom="0.75" header="0.3" footer="0.3"/>
  <pageSetup scale="92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43B1C-A6FA-4E76-8EA1-3452C76BBD93}">
  <dimension ref="A1:C16"/>
  <sheetViews>
    <sheetView workbookViewId="0">
      <selection activeCell="A9" sqref="A9"/>
    </sheetView>
  </sheetViews>
  <sheetFormatPr baseColWidth="10" defaultRowHeight="15" x14ac:dyDescent="0.25"/>
  <cols>
    <col min="1" max="1" width="96.28515625" customWidth="1"/>
  </cols>
  <sheetData>
    <row r="1" spans="1:3" ht="15.75" x14ac:dyDescent="0.25">
      <c r="A1" s="62" t="s">
        <v>43</v>
      </c>
      <c r="B1" s="54"/>
      <c r="C1" s="54"/>
    </row>
    <row r="2" spans="1:3" x14ac:dyDescent="0.25">
      <c r="A2" s="58" t="s">
        <v>44</v>
      </c>
    </row>
    <row r="3" spans="1:3" x14ac:dyDescent="0.25">
      <c r="A3" s="25" t="s">
        <v>257</v>
      </c>
    </row>
    <row r="4" spans="1:3" x14ac:dyDescent="0.25">
      <c r="A4" s="1"/>
    </row>
    <row r="5" spans="1:3" x14ac:dyDescent="0.25">
      <c r="A5" s="1" t="s">
        <v>258</v>
      </c>
    </row>
    <row r="6" spans="1:3" x14ac:dyDescent="0.25">
      <c r="A6" s="1" t="s">
        <v>259</v>
      </c>
    </row>
    <row r="7" spans="1:3" x14ac:dyDescent="0.25">
      <c r="A7" s="1" t="s">
        <v>268</v>
      </c>
    </row>
    <row r="8" spans="1:3" x14ac:dyDescent="0.25">
      <c r="A8" s="1" t="s">
        <v>269</v>
      </c>
    </row>
    <row r="9" spans="1:3" x14ac:dyDescent="0.25">
      <c r="A9" s="1"/>
    </row>
    <row r="10" spans="1:3" x14ac:dyDescent="0.25">
      <c r="A10" s="1"/>
    </row>
    <row r="11" spans="1:3" x14ac:dyDescent="0.25">
      <c r="A11" s="1"/>
    </row>
    <row r="12" spans="1:3" x14ac:dyDescent="0.25">
      <c r="A12" s="1"/>
    </row>
    <row r="13" spans="1:3" x14ac:dyDescent="0.25">
      <c r="A13" s="1"/>
    </row>
    <row r="14" spans="1:3" x14ac:dyDescent="0.25">
      <c r="A14" s="1"/>
    </row>
    <row r="15" spans="1:3" x14ac:dyDescent="0.25">
      <c r="A15" s="1"/>
    </row>
    <row r="16" spans="1:3" x14ac:dyDescent="0.25">
      <c r="A16" s="1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7C63-20F1-4545-BD66-8902E62AC181}">
  <dimension ref="A1:B13"/>
  <sheetViews>
    <sheetView workbookViewId="0">
      <selection sqref="A1:A13"/>
    </sheetView>
  </sheetViews>
  <sheetFormatPr baseColWidth="10" defaultRowHeight="15" x14ac:dyDescent="0.25"/>
  <cols>
    <col min="1" max="1" width="96.28515625" customWidth="1"/>
  </cols>
  <sheetData>
    <row r="1" spans="1:2" ht="15.75" x14ac:dyDescent="0.25">
      <c r="A1" s="62" t="s">
        <v>43</v>
      </c>
      <c r="B1" s="54"/>
    </row>
    <row r="2" spans="1:2" x14ac:dyDescent="0.25">
      <c r="A2" s="58" t="s">
        <v>44</v>
      </c>
    </row>
    <row r="3" spans="1:2" x14ac:dyDescent="0.25">
      <c r="A3" s="25" t="s">
        <v>260</v>
      </c>
    </row>
    <row r="4" spans="1:2" x14ac:dyDescent="0.25">
      <c r="A4" s="1"/>
    </row>
    <row r="5" spans="1:2" x14ac:dyDescent="0.25">
      <c r="A5" s="63" t="s">
        <v>267</v>
      </c>
    </row>
    <row r="6" spans="1:2" x14ac:dyDescent="0.25">
      <c r="A6" s="63" t="s">
        <v>266</v>
      </c>
    </row>
    <row r="7" spans="1:2" x14ac:dyDescent="0.25">
      <c r="A7" s="63" t="s">
        <v>265</v>
      </c>
    </row>
    <row r="8" spans="1:2" x14ac:dyDescent="0.25">
      <c r="A8" s="63" t="s">
        <v>264</v>
      </c>
    </row>
    <row r="9" spans="1:2" x14ac:dyDescent="0.25">
      <c r="A9" s="63" t="s">
        <v>263</v>
      </c>
    </row>
    <row r="10" spans="1:2" x14ac:dyDescent="0.25">
      <c r="A10" s="63" t="s">
        <v>262</v>
      </c>
    </row>
    <row r="11" spans="1:2" x14ac:dyDescent="0.25">
      <c r="A11" s="64" t="s">
        <v>261</v>
      </c>
    </row>
    <row r="12" spans="1:2" x14ac:dyDescent="0.25">
      <c r="A12" s="64"/>
    </row>
    <row r="13" spans="1:2" x14ac:dyDescent="0.25">
      <c r="A13" s="1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46E4-58C8-4BA8-822B-7EE2684EAF72}">
  <dimension ref="A1:D165"/>
  <sheetViews>
    <sheetView tabSelected="1" workbookViewId="0">
      <selection activeCell="A2" sqref="A2:D165"/>
    </sheetView>
  </sheetViews>
  <sheetFormatPr baseColWidth="10" defaultRowHeight="15" x14ac:dyDescent="0.25"/>
  <cols>
    <col min="1" max="1" width="31.85546875" customWidth="1"/>
    <col min="2" max="2" width="12.5703125" style="33" customWidth="1"/>
    <col min="3" max="3" width="12.85546875" style="37" customWidth="1"/>
    <col min="4" max="4" width="17.42578125" style="37" customWidth="1"/>
    <col min="201" max="201" width="4" customWidth="1"/>
    <col min="202" max="202" width="16.85546875" bestFit="1" customWidth="1"/>
    <col min="203" max="203" width="15" customWidth="1"/>
    <col min="204" max="204" width="19.42578125" customWidth="1"/>
    <col min="205" max="205" width="21.28515625" customWidth="1"/>
    <col min="206" max="206" width="24.85546875" customWidth="1"/>
    <col min="207" max="207" width="10" bestFit="1" customWidth="1"/>
    <col min="208" max="208" width="10.7109375" bestFit="1" customWidth="1"/>
    <col min="209" max="209" width="12.5703125" customWidth="1"/>
    <col min="213" max="213" width="13.140625" customWidth="1"/>
    <col min="216" max="218" width="0" hidden="1" customWidth="1"/>
    <col min="222" max="222" width="14.140625" customWidth="1"/>
    <col min="224" max="224" width="12.5703125" bestFit="1" customWidth="1"/>
    <col min="457" max="457" width="4" customWidth="1"/>
    <col min="458" max="458" width="16.85546875" bestFit="1" customWidth="1"/>
    <col min="459" max="459" width="15" customWidth="1"/>
    <col min="460" max="460" width="19.42578125" customWidth="1"/>
    <col min="461" max="461" width="21.28515625" customWidth="1"/>
    <col min="462" max="462" width="24.85546875" customWidth="1"/>
    <col min="463" max="463" width="10" bestFit="1" customWidth="1"/>
    <col min="464" max="464" width="10.7109375" bestFit="1" customWidth="1"/>
    <col min="465" max="465" width="12.5703125" customWidth="1"/>
    <col min="469" max="469" width="13.140625" customWidth="1"/>
    <col min="472" max="474" width="0" hidden="1" customWidth="1"/>
    <col min="478" max="478" width="14.140625" customWidth="1"/>
    <col min="480" max="480" width="12.5703125" bestFit="1" customWidth="1"/>
    <col min="713" max="713" width="4" customWidth="1"/>
    <col min="714" max="714" width="16.85546875" bestFit="1" customWidth="1"/>
    <col min="715" max="715" width="15" customWidth="1"/>
    <col min="716" max="716" width="19.42578125" customWidth="1"/>
    <col min="717" max="717" width="21.28515625" customWidth="1"/>
    <col min="718" max="718" width="24.85546875" customWidth="1"/>
    <col min="719" max="719" width="10" bestFit="1" customWidth="1"/>
    <col min="720" max="720" width="10.7109375" bestFit="1" customWidth="1"/>
    <col min="721" max="721" width="12.5703125" customWidth="1"/>
    <col min="725" max="725" width="13.140625" customWidth="1"/>
    <col min="728" max="730" width="0" hidden="1" customWidth="1"/>
    <col min="734" max="734" width="14.140625" customWidth="1"/>
    <col min="736" max="736" width="12.5703125" bestFit="1" customWidth="1"/>
    <col min="969" max="969" width="4" customWidth="1"/>
    <col min="970" max="970" width="16.85546875" bestFit="1" customWidth="1"/>
    <col min="971" max="971" width="15" customWidth="1"/>
    <col min="972" max="972" width="19.42578125" customWidth="1"/>
    <col min="973" max="973" width="21.28515625" customWidth="1"/>
    <col min="974" max="974" width="24.85546875" customWidth="1"/>
    <col min="975" max="975" width="10" bestFit="1" customWidth="1"/>
    <col min="976" max="976" width="10.7109375" bestFit="1" customWidth="1"/>
    <col min="977" max="977" width="12.5703125" customWidth="1"/>
    <col min="981" max="981" width="13.140625" customWidth="1"/>
    <col min="984" max="986" width="0" hidden="1" customWidth="1"/>
    <col min="990" max="990" width="14.140625" customWidth="1"/>
    <col min="992" max="992" width="12.5703125" bestFit="1" customWidth="1"/>
    <col min="1225" max="1225" width="4" customWidth="1"/>
    <col min="1226" max="1226" width="16.85546875" bestFit="1" customWidth="1"/>
    <col min="1227" max="1227" width="15" customWidth="1"/>
    <col min="1228" max="1228" width="19.42578125" customWidth="1"/>
    <col min="1229" max="1229" width="21.28515625" customWidth="1"/>
    <col min="1230" max="1230" width="24.85546875" customWidth="1"/>
    <col min="1231" max="1231" width="10" bestFit="1" customWidth="1"/>
    <col min="1232" max="1232" width="10.7109375" bestFit="1" customWidth="1"/>
    <col min="1233" max="1233" width="12.5703125" customWidth="1"/>
    <col min="1237" max="1237" width="13.140625" customWidth="1"/>
    <col min="1240" max="1242" width="0" hidden="1" customWidth="1"/>
    <col min="1246" max="1246" width="14.140625" customWidth="1"/>
    <col min="1248" max="1248" width="12.5703125" bestFit="1" customWidth="1"/>
    <col min="1481" max="1481" width="4" customWidth="1"/>
    <col min="1482" max="1482" width="16.85546875" bestFit="1" customWidth="1"/>
    <col min="1483" max="1483" width="15" customWidth="1"/>
    <col min="1484" max="1484" width="19.42578125" customWidth="1"/>
    <col min="1485" max="1485" width="21.28515625" customWidth="1"/>
    <col min="1486" max="1486" width="24.85546875" customWidth="1"/>
    <col min="1487" max="1487" width="10" bestFit="1" customWidth="1"/>
    <col min="1488" max="1488" width="10.7109375" bestFit="1" customWidth="1"/>
    <col min="1489" max="1489" width="12.5703125" customWidth="1"/>
    <col min="1493" max="1493" width="13.140625" customWidth="1"/>
    <col min="1496" max="1498" width="0" hidden="1" customWidth="1"/>
    <col min="1502" max="1502" width="14.140625" customWidth="1"/>
    <col min="1504" max="1504" width="12.5703125" bestFit="1" customWidth="1"/>
    <col min="1737" max="1737" width="4" customWidth="1"/>
    <col min="1738" max="1738" width="16.85546875" bestFit="1" customWidth="1"/>
    <col min="1739" max="1739" width="15" customWidth="1"/>
    <col min="1740" max="1740" width="19.42578125" customWidth="1"/>
    <col min="1741" max="1741" width="21.28515625" customWidth="1"/>
    <col min="1742" max="1742" width="24.85546875" customWidth="1"/>
    <col min="1743" max="1743" width="10" bestFit="1" customWidth="1"/>
    <col min="1744" max="1744" width="10.7109375" bestFit="1" customWidth="1"/>
    <col min="1745" max="1745" width="12.5703125" customWidth="1"/>
    <col min="1749" max="1749" width="13.140625" customWidth="1"/>
    <col min="1752" max="1754" width="0" hidden="1" customWidth="1"/>
    <col min="1758" max="1758" width="14.140625" customWidth="1"/>
    <col min="1760" max="1760" width="12.5703125" bestFit="1" customWidth="1"/>
    <col min="1993" max="1993" width="4" customWidth="1"/>
    <col min="1994" max="1994" width="16.85546875" bestFit="1" customWidth="1"/>
    <col min="1995" max="1995" width="15" customWidth="1"/>
    <col min="1996" max="1996" width="19.42578125" customWidth="1"/>
    <col min="1997" max="1997" width="21.28515625" customWidth="1"/>
    <col min="1998" max="1998" width="24.85546875" customWidth="1"/>
    <col min="1999" max="1999" width="10" bestFit="1" customWidth="1"/>
    <col min="2000" max="2000" width="10.7109375" bestFit="1" customWidth="1"/>
    <col min="2001" max="2001" width="12.5703125" customWidth="1"/>
    <col min="2005" max="2005" width="13.140625" customWidth="1"/>
    <col min="2008" max="2010" width="0" hidden="1" customWidth="1"/>
    <col min="2014" max="2014" width="14.140625" customWidth="1"/>
    <col min="2016" max="2016" width="12.5703125" bestFit="1" customWidth="1"/>
    <col min="2249" max="2249" width="4" customWidth="1"/>
    <col min="2250" max="2250" width="16.85546875" bestFit="1" customWidth="1"/>
    <col min="2251" max="2251" width="15" customWidth="1"/>
    <col min="2252" max="2252" width="19.42578125" customWidth="1"/>
    <col min="2253" max="2253" width="21.28515625" customWidth="1"/>
    <col min="2254" max="2254" width="24.85546875" customWidth="1"/>
    <col min="2255" max="2255" width="10" bestFit="1" customWidth="1"/>
    <col min="2256" max="2256" width="10.7109375" bestFit="1" customWidth="1"/>
    <col min="2257" max="2257" width="12.5703125" customWidth="1"/>
    <col min="2261" max="2261" width="13.140625" customWidth="1"/>
    <col min="2264" max="2266" width="0" hidden="1" customWidth="1"/>
    <col min="2270" max="2270" width="14.140625" customWidth="1"/>
    <col min="2272" max="2272" width="12.5703125" bestFit="1" customWidth="1"/>
    <col min="2505" max="2505" width="4" customWidth="1"/>
    <col min="2506" max="2506" width="16.85546875" bestFit="1" customWidth="1"/>
    <col min="2507" max="2507" width="15" customWidth="1"/>
    <col min="2508" max="2508" width="19.42578125" customWidth="1"/>
    <col min="2509" max="2509" width="21.28515625" customWidth="1"/>
    <col min="2510" max="2510" width="24.85546875" customWidth="1"/>
    <col min="2511" max="2511" width="10" bestFit="1" customWidth="1"/>
    <col min="2512" max="2512" width="10.7109375" bestFit="1" customWidth="1"/>
    <col min="2513" max="2513" width="12.5703125" customWidth="1"/>
    <col min="2517" max="2517" width="13.140625" customWidth="1"/>
    <col min="2520" max="2522" width="0" hidden="1" customWidth="1"/>
    <col min="2526" max="2526" width="14.140625" customWidth="1"/>
    <col min="2528" max="2528" width="12.5703125" bestFit="1" customWidth="1"/>
    <col min="2761" max="2761" width="4" customWidth="1"/>
    <col min="2762" max="2762" width="16.85546875" bestFit="1" customWidth="1"/>
    <col min="2763" max="2763" width="15" customWidth="1"/>
    <col min="2764" max="2764" width="19.42578125" customWidth="1"/>
    <col min="2765" max="2765" width="21.28515625" customWidth="1"/>
    <col min="2766" max="2766" width="24.85546875" customWidth="1"/>
    <col min="2767" max="2767" width="10" bestFit="1" customWidth="1"/>
    <col min="2768" max="2768" width="10.7109375" bestFit="1" customWidth="1"/>
    <col min="2769" max="2769" width="12.5703125" customWidth="1"/>
    <col min="2773" max="2773" width="13.140625" customWidth="1"/>
    <col min="2776" max="2778" width="0" hidden="1" customWidth="1"/>
    <col min="2782" max="2782" width="14.140625" customWidth="1"/>
    <col min="2784" max="2784" width="12.5703125" bestFit="1" customWidth="1"/>
    <col min="3017" max="3017" width="4" customWidth="1"/>
    <col min="3018" max="3018" width="16.85546875" bestFit="1" customWidth="1"/>
    <col min="3019" max="3019" width="15" customWidth="1"/>
    <col min="3020" max="3020" width="19.42578125" customWidth="1"/>
    <col min="3021" max="3021" width="21.28515625" customWidth="1"/>
    <col min="3022" max="3022" width="24.85546875" customWidth="1"/>
    <col min="3023" max="3023" width="10" bestFit="1" customWidth="1"/>
    <col min="3024" max="3024" width="10.7109375" bestFit="1" customWidth="1"/>
    <col min="3025" max="3025" width="12.5703125" customWidth="1"/>
    <col min="3029" max="3029" width="13.140625" customWidth="1"/>
    <col min="3032" max="3034" width="0" hidden="1" customWidth="1"/>
    <col min="3038" max="3038" width="14.140625" customWidth="1"/>
    <col min="3040" max="3040" width="12.5703125" bestFit="1" customWidth="1"/>
    <col min="3273" max="3273" width="4" customWidth="1"/>
    <col min="3274" max="3274" width="16.85546875" bestFit="1" customWidth="1"/>
    <col min="3275" max="3275" width="15" customWidth="1"/>
    <col min="3276" max="3276" width="19.42578125" customWidth="1"/>
    <col min="3277" max="3277" width="21.28515625" customWidth="1"/>
    <col min="3278" max="3278" width="24.85546875" customWidth="1"/>
    <col min="3279" max="3279" width="10" bestFit="1" customWidth="1"/>
    <col min="3280" max="3280" width="10.7109375" bestFit="1" customWidth="1"/>
    <col min="3281" max="3281" width="12.5703125" customWidth="1"/>
    <col min="3285" max="3285" width="13.140625" customWidth="1"/>
    <col min="3288" max="3290" width="0" hidden="1" customWidth="1"/>
    <col min="3294" max="3294" width="14.140625" customWidth="1"/>
    <col min="3296" max="3296" width="12.5703125" bestFit="1" customWidth="1"/>
    <col min="3529" max="3529" width="4" customWidth="1"/>
    <col min="3530" max="3530" width="16.85546875" bestFit="1" customWidth="1"/>
    <col min="3531" max="3531" width="15" customWidth="1"/>
    <col min="3532" max="3532" width="19.42578125" customWidth="1"/>
    <col min="3533" max="3533" width="21.28515625" customWidth="1"/>
    <col min="3534" max="3534" width="24.85546875" customWidth="1"/>
    <col min="3535" max="3535" width="10" bestFit="1" customWidth="1"/>
    <col min="3536" max="3536" width="10.7109375" bestFit="1" customWidth="1"/>
    <col min="3537" max="3537" width="12.5703125" customWidth="1"/>
    <col min="3541" max="3541" width="13.140625" customWidth="1"/>
    <col min="3544" max="3546" width="0" hidden="1" customWidth="1"/>
    <col min="3550" max="3550" width="14.140625" customWidth="1"/>
    <col min="3552" max="3552" width="12.5703125" bestFit="1" customWidth="1"/>
    <col min="3785" max="3785" width="4" customWidth="1"/>
    <col min="3786" max="3786" width="16.85546875" bestFit="1" customWidth="1"/>
    <col min="3787" max="3787" width="15" customWidth="1"/>
    <col min="3788" max="3788" width="19.42578125" customWidth="1"/>
    <col min="3789" max="3789" width="21.28515625" customWidth="1"/>
    <col min="3790" max="3790" width="24.85546875" customWidth="1"/>
    <col min="3791" max="3791" width="10" bestFit="1" customWidth="1"/>
    <col min="3792" max="3792" width="10.7109375" bestFit="1" customWidth="1"/>
    <col min="3793" max="3793" width="12.5703125" customWidth="1"/>
    <col min="3797" max="3797" width="13.140625" customWidth="1"/>
    <col min="3800" max="3802" width="0" hidden="1" customWidth="1"/>
    <col min="3806" max="3806" width="14.140625" customWidth="1"/>
    <col min="3808" max="3808" width="12.5703125" bestFit="1" customWidth="1"/>
    <col min="4041" max="4041" width="4" customWidth="1"/>
    <col min="4042" max="4042" width="16.85546875" bestFit="1" customWidth="1"/>
    <col min="4043" max="4043" width="15" customWidth="1"/>
    <col min="4044" max="4044" width="19.42578125" customWidth="1"/>
    <col min="4045" max="4045" width="21.28515625" customWidth="1"/>
    <col min="4046" max="4046" width="24.85546875" customWidth="1"/>
    <col min="4047" max="4047" width="10" bestFit="1" customWidth="1"/>
    <col min="4048" max="4048" width="10.7109375" bestFit="1" customWidth="1"/>
    <col min="4049" max="4049" width="12.5703125" customWidth="1"/>
    <col min="4053" max="4053" width="13.140625" customWidth="1"/>
    <col min="4056" max="4058" width="0" hidden="1" customWidth="1"/>
    <col min="4062" max="4062" width="14.140625" customWidth="1"/>
    <col min="4064" max="4064" width="12.5703125" bestFit="1" customWidth="1"/>
    <col min="4297" max="4297" width="4" customWidth="1"/>
    <col min="4298" max="4298" width="16.85546875" bestFit="1" customWidth="1"/>
    <col min="4299" max="4299" width="15" customWidth="1"/>
    <col min="4300" max="4300" width="19.42578125" customWidth="1"/>
    <col min="4301" max="4301" width="21.28515625" customWidth="1"/>
    <col min="4302" max="4302" width="24.85546875" customWidth="1"/>
    <col min="4303" max="4303" width="10" bestFit="1" customWidth="1"/>
    <col min="4304" max="4304" width="10.7109375" bestFit="1" customWidth="1"/>
    <col min="4305" max="4305" width="12.5703125" customWidth="1"/>
    <col min="4309" max="4309" width="13.140625" customWidth="1"/>
    <col min="4312" max="4314" width="0" hidden="1" customWidth="1"/>
    <col min="4318" max="4318" width="14.140625" customWidth="1"/>
    <col min="4320" max="4320" width="12.5703125" bestFit="1" customWidth="1"/>
    <col min="4553" max="4553" width="4" customWidth="1"/>
    <col min="4554" max="4554" width="16.85546875" bestFit="1" customWidth="1"/>
    <col min="4555" max="4555" width="15" customWidth="1"/>
    <col min="4556" max="4556" width="19.42578125" customWidth="1"/>
    <col min="4557" max="4557" width="21.28515625" customWidth="1"/>
    <col min="4558" max="4558" width="24.85546875" customWidth="1"/>
    <col min="4559" max="4559" width="10" bestFit="1" customWidth="1"/>
    <col min="4560" max="4560" width="10.7109375" bestFit="1" customWidth="1"/>
    <col min="4561" max="4561" width="12.5703125" customWidth="1"/>
    <col min="4565" max="4565" width="13.140625" customWidth="1"/>
    <col min="4568" max="4570" width="0" hidden="1" customWidth="1"/>
    <col min="4574" max="4574" width="14.140625" customWidth="1"/>
    <col min="4576" max="4576" width="12.5703125" bestFit="1" customWidth="1"/>
    <col min="4809" max="4809" width="4" customWidth="1"/>
    <col min="4810" max="4810" width="16.85546875" bestFit="1" customWidth="1"/>
    <col min="4811" max="4811" width="15" customWidth="1"/>
    <col min="4812" max="4812" width="19.42578125" customWidth="1"/>
    <col min="4813" max="4813" width="21.28515625" customWidth="1"/>
    <col min="4814" max="4814" width="24.85546875" customWidth="1"/>
    <col min="4815" max="4815" width="10" bestFit="1" customWidth="1"/>
    <col min="4816" max="4816" width="10.7109375" bestFit="1" customWidth="1"/>
    <col min="4817" max="4817" width="12.5703125" customWidth="1"/>
    <col min="4821" max="4821" width="13.140625" customWidth="1"/>
    <col min="4824" max="4826" width="0" hidden="1" customWidth="1"/>
    <col min="4830" max="4830" width="14.140625" customWidth="1"/>
    <col min="4832" max="4832" width="12.5703125" bestFit="1" customWidth="1"/>
    <col min="5065" max="5065" width="4" customWidth="1"/>
    <col min="5066" max="5066" width="16.85546875" bestFit="1" customWidth="1"/>
    <col min="5067" max="5067" width="15" customWidth="1"/>
    <col min="5068" max="5068" width="19.42578125" customWidth="1"/>
    <col min="5069" max="5069" width="21.28515625" customWidth="1"/>
    <col min="5070" max="5070" width="24.85546875" customWidth="1"/>
    <col min="5071" max="5071" width="10" bestFit="1" customWidth="1"/>
    <col min="5072" max="5072" width="10.7109375" bestFit="1" customWidth="1"/>
    <col min="5073" max="5073" width="12.5703125" customWidth="1"/>
    <col min="5077" max="5077" width="13.140625" customWidth="1"/>
    <col min="5080" max="5082" width="0" hidden="1" customWidth="1"/>
    <col min="5086" max="5086" width="14.140625" customWidth="1"/>
    <col min="5088" max="5088" width="12.5703125" bestFit="1" customWidth="1"/>
    <col min="5321" max="5321" width="4" customWidth="1"/>
    <col min="5322" max="5322" width="16.85546875" bestFit="1" customWidth="1"/>
    <col min="5323" max="5323" width="15" customWidth="1"/>
    <col min="5324" max="5324" width="19.42578125" customWidth="1"/>
    <col min="5325" max="5325" width="21.28515625" customWidth="1"/>
    <col min="5326" max="5326" width="24.85546875" customWidth="1"/>
    <col min="5327" max="5327" width="10" bestFit="1" customWidth="1"/>
    <col min="5328" max="5328" width="10.7109375" bestFit="1" customWidth="1"/>
    <col min="5329" max="5329" width="12.5703125" customWidth="1"/>
    <col min="5333" max="5333" width="13.140625" customWidth="1"/>
    <col min="5336" max="5338" width="0" hidden="1" customWidth="1"/>
    <col min="5342" max="5342" width="14.140625" customWidth="1"/>
    <col min="5344" max="5344" width="12.5703125" bestFit="1" customWidth="1"/>
    <col min="5577" max="5577" width="4" customWidth="1"/>
    <col min="5578" max="5578" width="16.85546875" bestFit="1" customWidth="1"/>
    <col min="5579" max="5579" width="15" customWidth="1"/>
    <col min="5580" max="5580" width="19.42578125" customWidth="1"/>
    <col min="5581" max="5581" width="21.28515625" customWidth="1"/>
    <col min="5582" max="5582" width="24.85546875" customWidth="1"/>
    <col min="5583" max="5583" width="10" bestFit="1" customWidth="1"/>
    <col min="5584" max="5584" width="10.7109375" bestFit="1" customWidth="1"/>
    <col min="5585" max="5585" width="12.5703125" customWidth="1"/>
    <col min="5589" max="5589" width="13.140625" customWidth="1"/>
    <col min="5592" max="5594" width="0" hidden="1" customWidth="1"/>
    <col min="5598" max="5598" width="14.140625" customWidth="1"/>
    <col min="5600" max="5600" width="12.5703125" bestFit="1" customWidth="1"/>
    <col min="5833" max="5833" width="4" customWidth="1"/>
    <col min="5834" max="5834" width="16.85546875" bestFit="1" customWidth="1"/>
    <col min="5835" max="5835" width="15" customWidth="1"/>
    <col min="5836" max="5836" width="19.42578125" customWidth="1"/>
    <col min="5837" max="5837" width="21.28515625" customWidth="1"/>
    <col min="5838" max="5838" width="24.85546875" customWidth="1"/>
    <col min="5839" max="5839" width="10" bestFit="1" customWidth="1"/>
    <col min="5840" max="5840" width="10.7109375" bestFit="1" customWidth="1"/>
    <col min="5841" max="5841" width="12.5703125" customWidth="1"/>
    <col min="5845" max="5845" width="13.140625" customWidth="1"/>
    <col min="5848" max="5850" width="0" hidden="1" customWidth="1"/>
    <col min="5854" max="5854" width="14.140625" customWidth="1"/>
    <col min="5856" max="5856" width="12.5703125" bestFit="1" customWidth="1"/>
    <col min="6089" max="6089" width="4" customWidth="1"/>
    <col min="6090" max="6090" width="16.85546875" bestFit="1" customWidth="1"/>
    <col min="6091" max="6091" width="15" customWidth="1"/>
    <col min="6092" max="6092" width="19.42578125" customWidth="1"/>
    <col min="6093" max="6093" width="21.28515625" customWidth="1"/>
    <col min="6094" max="6094" width="24.85546875" customWidth="1"/>
    <col min="6095" max="6095" width="10" bestFit="1" customWidth="1"/>
    <col min="6096" max="6096" width="10.7109375" bestFit="1" customWidth="1"/>
    <col min="6097" max="6097" width="12.5703125" customWidth="1"/>
    <col min="6101" max="6101" width="13.140625" customWidth="1"/>
    <col min="6104" max="6106" width="0" hidden="1" customWidth="1"/>
    <col min="6110" max="6110" width="14.140625" customWidth="1"/>
    <col min="6112" max="6112" width="12.5703125" bestFit="1" customWidth="1"/>
    <col min="6345" max="6345" width="4" customWidth="1"/>
    <col min="6346" max="6346" width="16.85546875" bestFit="1" customWidth="1"/>
    <col min="6347" max="6347" width="15" customWidth="1"/>
    <col min="6348" max="6348" width="19.42578125" customWidth="1"/>
    <col min="6349" max="6349" width="21.28515625" customWidth="1"/>
    <col min="6350" max="6350" width="24.85546875" customWidth="1"/>
    <col min="6351" max="6351" width="10" bestFit="1" customWidth="1"/>
    <col min="6352" max="6352" width="10.7109375" bestFit="1" customWidth="1"/>
    <col min="6353" max="6353" width="12.5703125" customWidth="1"/>
    <col min="6357" max="6357" width="13.140625" customWidth="1"/>
    <col min="6360" max="6362" width="0" hidden="1" customWidth="1"/>
    <col min="6366" max="6366" width="14.140625" customWidth="1"/>
    <col min="6368" max="6368" width="12.5703125" bestFit="1" customWidth="1"/>
    <col min="6601" max="6601" width="4" customWidth="1"/>
    <col min="6602" max="6602" width="16.85546875" bestFit="1" customWidth="1"/>
    <col min="6603" max="6603" width="15" customWidth="1"/>
    <col min="6604" max="6604" width="19.42578125" customWidth="1"/>
    <col min="6605" max="6605" width="21.28515625" customWidth="1"/>
    <col min="6606" max="6606" width="24.85546875" customWidth="1"/>
    <col min="6607" max="6607" width="10" bestFit="1" customWidth="1"/>
    <col min="6608" max="6608" width="10.7109375" bestFit="1" customWidth="1"/>
    <col min="6609" max="6609" width="12.5703125" customWidth="1"/>
    <col min="6613" max="6613" width="13.140625" customWidth="1"/>
    <col min="6616" max="6618" width="0" hidden="1" customWidth="1"/>
    <col min="6622" max="6622" width="14.140625" customWidth="1"/>
    <col min="6624" max="6624" width="12.5703125" bestFit="1" customWidth="1"/>
    <col min="6857" max="6857" width="4" customWidth="1"/>
    <col min="6858" max="6858" width="16.85546875" bestFit="1" customWidth="1"/>
    <col min="6859" max="6859" width="15" customWidth="1"/>
    <col min="6860" max="6860" width="19.42578125" customWidth="1"/>
    <col min="6861" max="6861" width="21.28515625" customWidth="1"/>
    <col min="6862" max="6862" width="24.85546875" customWidth="1"/>
    <col min="6863" max="6863" width="10" bestFit="1" customWidth="1"/>
    <col min="6864" max="6864" width="10.7109375" bestFit="1" customWidth="1"/>
    <col min="6865" max="6865" width="12.5703125" customWidth="1"/>
    <col min="6869" max="6869" width="13.140625" customWidth="1"/>
    <col min="6872" max="6874" width="0" hidden="1" customWidth="1"/>
    <col min="6878" max="6878" width="14.140625" customWidth="1"/>
    <col min="6880" max="6880" width="12.5703125" bestFit="1" customWidth="1"/>
    <col min="7113" max="7113" width="4" customWidth="1"/>
    <col min="7114" max="7114" width="16.85546875" bestFit="1" customWidth="1"/>
    <col min="7115" max="7115" width="15" customWidth="1"/>
    <col min="7116" max="7116" width="19.42578125" customWidth="1"/>
    <col min="7117" max="7117" width="21.28515625" customWidth="1"/>
    <col min="7118" max="7118" width="24.85546875" customWidth="1"/>
    <col min="7119" max="7119" width="10" bestFit="1" customWidth="1"/>
    <col min="7120" max="7120" width="10.7109375" bestFit="1" customWidth="1"/>
    <col min="7121" max="7121" width="12.5703125" customWidth="1"/>
    <col min="7125" max="7125" width="13.140625" customWidth="1"/>
    <col min="7128" max="7130" width="0" hidden="1" customWidth="1"/>
    <col min="7134" max="7134" width="14.140625" customWidth="1"/>
    <col min="7136" max="7136" width="12.5703125" bestFit="1" customWidth="1"/>
    <col min="7369" max="7369" width="4" customWidth="1"/>
    <col min="7370" max="7370" width="16.85546875" bestFit="1" customWidth="1"/>
    <col min="7371" max="7371" width="15" customWidth="1"/>
    <col min="7372" max="7372" width="19.42578125" customWidth="1"/>
    <col min="7373" max="7373" width="21.28515625" customWidth="1"/>
    <col min="7374" max="7374" width="24.85546875" customWidth="1"/>
    <col min="7375" max="7375" width="10" bestFit="1" customWidth="1"/>
    <col min="7376" max="7376" width="10.7109375" bestFit="1" customWidth="1"/>
    <col min="7377" max="7377" width="12.5703125" customWidth="1"/>
    <col min="7381" max="7381" width="13.140625" customWidth="1"/>
    <col min="7384" max="7386" width="0" hidden="1" customWidth="1"/>
    <col min="7390" max="7390" width="14.140625" customWidth="1"/>
    <col min="7392" max="7392" width="12.5703125" bestFit="1" customWidth="1"/>
    <col min="7625" max="7625" width="4" customWidth="1"/>
    <col min="7626" max="7626" width="16.85546875" bestFit="1" customWidth="1"/>
    <col min="7627" max="7627" width="15" customWidth="1"/>
    <col min="7628" max="7628" width="19.42578125" customWidth="1"/>
    <col min="7629" max="7629" width="21.28515625" customWidth="1"/>
    <col min="7630" max="7630" width="24.85546875" customWidth="1"/>
    <col min="7631" max="7631" width="10" bestFit="1" customWidth="1"/>
    <col min="7632" max="7632" width="10.7109375" bestFit="1" customWidth="1"/>
    <col min="7633" max="7633" width="12.5703125" customWidth="1"/>
    <col min="7637" max="7637" width="13.140625" customWidth="1"/>
    <col min="7640" max="7642" width="0" hidden="1" customWidth="1"/>
    <col min="7646" max="7646" width="14.140625" customWidth="1"/>
    <col min="7648" max="7648" width="12.5703125" bestFit="1" customWidth="1"/>
    <col min="7881" max="7881" width="4" customWidth="1"/>
    <col min="7882" max="7882" width="16.85546875" bestFit="1" customWidth="1"/>
    <col min="7883" max="7883" width="15" customWidth="1"/>
    <col min="7884" max="7884" width="19.42578125" customWidth="1"/>
    <col min="7885" max="7885" width="21.28515625" customWidth="1"/>
    <col min="7886" max="7886" width="24.85546875" customWidth="1"/>
    <col min="7887" max="7887" width="10" bestFit="1" customWidth="1"/>
    <col min="7888" max="7888" width="10.7109375" bestFit="1" customWidth="1"/>
    <col min="7889" max="7889" width="12.5703125" customWidth="1"/>
    <col min="7893" max="7893" width="13.140625" customWidth="1"/>
    <col min="7896" max="7898" width="0" hidden="1" customWidth="1"/>
    <col min="7902" max="7902" width="14.140625" customWidth="1"/>
    <col min="7904" max="7904" width="12.5703125" bestFit="1" customWidth="1"/>
    <col min="8137" max="8137" width="4" customWidth="1"/>
    <col min="8138" max="8138" width="16.85546875" bestFit="1" customWidth="1"/>
    <col min="8139" max="8139" width="15" customWidth="1"/>
    <col min="8140" max="8140" width="19.42578125" customWidth="1"/>
    <col min="8141" max="8141" width="21.28515625" customWidth="1"/>
    <col min="8142" max="8142" width="24.85546875" customWidth="1"/>
    <col min="8143" max="8143" width="10" bestFit="1" customWidth="1"/>
    <col min="8144" max="8144" width="10.7109375" bestFit="1" customWidth="1"/>
    <col min="8145" max="8145" width="12.5703125" customWidth="1"/>
    <col min="8149" max="8149" width="13.140625" customWidth="1"/>
    <col min="8152" max="8154" width="0" hidden="1" customWidth="1"/>
    <col min="8158" max="8158" width="14.140625" customWidth="1"/>
    <col min="8160" max="8160" width="12.5703125" bestFit="1" customWidth="1"/>
    <col min="8393" max="8393" width="4" customWidth="1"/>
    <col min="8394" max="8394" width="16.85546875" bestFit="1" customWidth="1"/>
    <col min="8395" max="8395" width="15" customWidth="1"/>
    <col min="8396" max="8396" width="19.42578125" customWidth="1"/>
    <col min="8397" max="8397" width="21.28515625" customWidth="1"/>
    <col min="8398" max="8398" width="24.85546875" customWidth="1"/>
    <col min="8399" max="8399" width="10" bestFit="1" customWidth="1"/>
    <col min="8400" max="8400" width="10.7109375" bestFit="1" customWidth="1"/>
    <col min="8401" max="8401" width="12.5703125" customWidth="1"/>
    <col min="8405" max="8405" width="13.140625" customWidth="1"/>
    <col min="8408" max="8410" width="0" hidden="1" customWidth="1"/>
    <col min="8414" max="8414" width="14.140625" customWidth="1"/>
    <col min="8416" max="8416" width="12.5703125" bestFit="1" customWidth="1"/>
    <col min="8649" max="8649" width="4" customWidth="1"/>
    <col min="8650" max="8650" width="16.85546875" bestFit="1" customWidth="1"/>
    <col min="8651" max="8651" width="15" customWidth="1"/>
    <col min="8652" max="8652" width="19.42578125" customWidth="1"/>
    <col min="8653" max="8653" width="21.28515625" customWidth="1"/>
    <col min="8654" max="8654" width="24.85546875" customWidth="1"/>
    <col min="8655" max="8655" width="10" bestFit="1" customWidth="1"/>
    <col min="8656" max="8656" width="10.7109375" bestFit="1" customWidth="1"/>
    <col min="8657" max="8657" width="12.5703125" customWidth="1"/>
    <col min="8661" max="8661" width="13.140625" customWidth="1"/>
    <col min="8664" max="8666" width="0" hidden="1" customWidth="1"/>
    <col min="8670" max="8670" width="14.140625" customWidth="1"/>
    <col min="8672" max="8672" width="12.5703125" bestFit="1" customWidth="1"/>
    <col min="8905" max="8905" width="4" customWidth="1"/>
    <col min="8906" max="8906" width="16.85546875" bestFit="1" customWidth="1"/>
    <col min="8907" max="8907" width="15" customWidth="1"/>
    <col min="8908" max="8908" width="19.42578125" customWidth="1"/>
    <col min="8909" max="8909" width="21.28515625" customWidth="1"/>
    <col min="8910" max="8910" width="24.85546875" customWidth="1"/>
    <col min="8911" max="8911" width="10" bestFit="1" customWidth="1"/>
    <col min="8912" max="8912" width="10.7109375" bestFit="1" customWidth="1"/>
    <col min="8913" max="8913" width="12.5703125" customWidth="1"/>
    <col min="8917" max="8917" width="13.140625" customWidth="1"/>
    <col min="8920" max="8922" width="0" hidden="1" customWidth="1"/>
    <col min="8926" max="8926" width="14.140625" customWidth="1"/>
    <col min="8928" max="8928" width="12.5703125" bestFit="1" customWidth="1"/>
    <col min="9161" max="9161" width="4" customWidth="1"/>
    <col min="9162" max="9162" width="16.85546875" bestFit="1" customWidth="1"/>
    <col min="9163" max="9163" width="15" customWidth="1"/>
    <col min="9164" max="9164" width="19.42578125" customWidth="1"/>
    <col min="9165" max="9165" width="21.28515625" customWidth="1"/>
    <col min="9166" max="9166" width="24.85546875" customWidth="1"/>
    <col min="9167" max="9167" width="10" bestFit="1" customWidth="1"/>
    <col min="9168" max="9168" width="10.7109375" bestFit="1" customWidth="1"/>
    <col min="9169" max="9169" width="12.5703125" customWidth="1"/>
    <col min="9173" max="9173" width="13.140625" customWidth="1"/>
    <col min="9176" max="9178" width="0" hidden="1" customWidth="1"/>
    <col min="9182" max="9182" width="14.140625" customWidth="1"/>
    <col min="9184" max="9184" width="12.5703125" bestFit="1" customWidth="1"/>
    <col min="9417" max="9417" width="4" customWidth="1"/>
    <col min="9418" max="9418" width="16.85546875" bestFit="1" customWidth="1"/>
    <col min="9419" max="9419" width="15" customWidth="1"/>
    <col min="9420" max="9420" width="19.42578125" customWidth="1"/>
    <col min="9421" max="9421" width="21.28515625" customWidth="1"/>
    <col min="9422" max="9422" width="24.85546875" customWidth="1"/>
    <col min="9423" max="9423" width="10" bestFit="1" customWidth="1"/>
    <col min="9424" max="9424" width="10.7109375" bestFit="1" customWidth="1"/>
    <col min="9425" max="9425" width="12.5703125" customWidth="1"/>
    <col min="9429" max="9429" width="13.140625" customWidth="1"/>
    <col min="9432" max="9434" width="0" hidden="1" customWidth="1"/>
    <col min="9438" max="9438" width="14.140625" customWidth="1"/>
    <col min="9440" max="9440" width="12.5703125" bestFit="1" customWidth="1"/>
    <col min="9673" max="9673" width="4" customWidth="1"/>
    <col min="9674" max="9674" width="16.85546875" bestFit="1" customWidth="1"/>
    <col min="9675" max="9675" width="15" customWidth="1"/>
    <col min="9676" max="9676" width="19.42578125" customWidth="1"/>
    <col min="9677" max="9677" width="21.28515625" customWidth="1"/>
    <col min="9678" max="9678" width="24.85546875" customWidth="1"/>
    <col min="9679" max="9679" width="10" bestFit="1" customWidth="1"/>
    <col min="9680" max="9680" width="10.7109375" bestFit="1" customWidth="1"/>
    <col min="9681" max="9681" width="12.5703125" customWidth="1"/>
    <col min="9685" max="9685" width="13.140625" customWidth="1"/>
    <col min="9688" max="9690" width="0" hidden="1" customWidth="1"/>
    <col min="9694" max="9694" width="14.140625" customWidth="1"/>
    <col min="9696" max="9696" width="12.5703125" bestFit="1" customWidth="1"/>
    <col min="9929" max="9929" width="4" customWidth="1"/>
    <col min="9930" max="9930" width="16.85546875" bestFit="1" customWidth="1"/>
    <col min="9931" max="9931" width="15" customWidth="1"/>
    <col min="9932" max="9932" width="19.42578125" customWidth="1"/>
    <col min="9933" max="9933" width="21.28515625" customWidth="1"/>
    <col min="9934" max="9934" width="24.85546875" customWidth="1"/>
    <col min="9935" max="9935" width="10" bestFit="1" customWidth="1"/>
    <col min="9936" max="9936" width="10.7109375" bestFit="1" customWidth="1"/>
    <col min="9937" max="9937" width="12.5703125" customWidth="1"/>
    <col min="9941" max="9941" width="13.140625" customWidth="1"/>
    <col min="9944" max="9946" width="0" hidden="1" customWidth="1"/>
    <col min="9950" max="9950" width="14.140625" customWidth="1"/>
    <col min="9952" max="9952" width="12.5703125" bestFit="1" customWidth="1"/>
    <col min="10185" max="10185" width="4" customWidth="1"/>
    <col min="10186" max="10186" width="16.85546875" bestFit="1" customWidth="1"/>
    <col min="10187" max="10187" width="15" customWidth="1"/>
    <col min="10188" max="10188" width="19.42578125" customWidth="1"/>
    <col min="10189" max="10189" width="21.28515625" customWidth="1"/>
    <col min="10190" max="10190" width="24.85546875" customWidth="1"/>
    <col min="10191" max="10191" width="10" bestFit="1" customWidth="1"/>
    <col min="10192" max="10192" width="10.7109375" bestFit="1" customWidth="1"/>
    <col min="10193" max="10193" width="12.5703125" customWidth="1"/>
    <col min="10197" max="10197" width="13.140625" customWidth="1"/>
    <col min="10200" max="10202" width="0" hidden="1" customWidth="1"/>
    <col min="10206" max="10206" width="14.140625" customWidth="1"/>
    <col min="10208" max="10208" width="12.5703125" bestFit="1" customWidth="1"/>
    <col min="10441" max="10441" width="4" customWidth="1"/>
    <col min="10442" max="10442" width="16.85546875" bestFit="1" customWidth="1"/>
    <col min="10443" max="10443" width="15" customWidth="1"/>
    <col min="10444" max="10444" width="19.42578125" customWidth="1"/>
    <col min="10445" max="10445" width="21.28515625" customWidth="1"/>
    <col min="10446" max="10446" width="24.85546875" customWidth="1"/>
    <col min="10447" max="10447" width="10" bestFit="1" customWidth="1"/>
    <col min="10448" max="10448" width="10.7109375" bestFit="1" customWidth="1"/>
    <col min="10449" max="10449" width="12.5703125" customWidth="1"/>
    <col min="10453" max="10453" width="13.140625" customWidth="1"/>
    <col min="10456" max="10458" width="0" hidden="1" customWidth="1"/>
    <col min="10462" max="10462" width="14.140625" customWidth="1"/>
    <col min="10464" max="10464" width="12.5703125" bestFit="1" customWidth="1"/>
    <col min="10697" max="10697" width="4" customWidth="1"/>
    <col min="10698" max="10698" width="16.85546875" bestFit="1" customWidth="1"/>
    <col min="10699" max="10699" width="15" customWidth="1"/>
    <col min="10700" max="10700" width="19.42578125" customWidth="1"/>
    <col min="10701" max="10701" width="21.28515625" customWidth="1"/>
    <col min="10702" max="10702" width="24.85546875" customWidth="1"/>
    <col min="10703" max="10703" width="10" bestFit="1" customWidth="1"/>
    <col min="10704" max="10704" width="10.7109375" bestFit="1" customWidth="1"/>
    <col min="10705" max="10705" width="12.5703125" customWidth="1"/>
    <col min="10709" max="10709" width="13.140625" customWidth="1"/>
    <col min="10712" max="10714" width="0" hidden="1" customWidth="1"/>
    <col min="10718" max="10718" width="14.140625" customWidth="1"/>
    <col min="10720" max="10720" width="12.5703125" bestFit="1" customWidth="1"/>
    <col min="10953" max="10953" width="4" customWidth="1"/>
    <col min="10954" max="10954" width="16.85546875" bestFit="1" customWidth="1"/>
    <col min="10955" max="10955" width="15" customWidth="1"/>
    <col min="10956" max="10956" width="19.42578125" customWidth="1"/>
    <col min="10957" max="10957" width="21.28515625" customWidth="1"/>
    <col min="10958" max="10958" width="24.85546875" customWidth="1"/>
    <col min="10959" max="10959" width="10" bestFit="1" customWidth="1"/>
    <col min="10960" max="10960" width="10.7109375" bestFit="1" customWidth="1"/>
    <col min="10961" max="10961" width="12.5703125" customWidth="1"/>
    <col min="10965" max="10965" width="13.140625" customWidth="1"/>
    <col min="10968" max="10970" width="0" hidden="1" customWidth="1"/>
    <col min="10974" max="10974" width="14.140625" customWidth="1"/>
    <col min="10976" max="10976" width="12.5703125" bestFit="1" customWidth="1"/>
    <col min="11209" max="11209" width="4" customWidth="1"/>
    <col min="11210" max="11210" width="16.85546875" bestFit="1" customWidth="1"/>
    <col min="11211" max="11211" width="15" customWidth="1"/>
    <col min="11212" max="11212" width="19.42578125" customWidth="1"/>
    <col min="11213" max="11213" width="21.28515625" customWidth="1"/>
    <col min="11214" max="11214" width="24.85546875" customWidth="1"/>
    <col min="11215" max="11215" width="10" bestFit="1" customWidth="1"/>
    <col min="11216" max="11216" width="10.7109375" bestFit="1" customWidth="1"/>
    <col min="11217" max="11217" width="12.5703125" customWidth="1"/>
    <col min="11221" max="11221" width="13.140625" customWidth="1"/>
    <col min="11224" max="11226" width="0" hidden="1" customWidth="1"/>
    <col min="11230" max="11230" width="14.140625" customWidth="1"/>
    <col min="11232" max="11232" width="12.5703125" bestFit="1" customWidth="1"/>
    <col min="11465" max="11465" width="4" customWidth="1"/>
    <col min="11466" max="11466" width="16.85546875" bestFit="1" customWidth="1"/>
    <col min="11467" max="11467" width="15" customWidth="1"/>
    <col min="11468" max="11468" width="19.42578125" customWidth="1"/>
    <col min="11469" max="11469" width="21.28515625" customWidth="1"/>
    <col min="11470" max="11470" width="24.85546875" customWidth="1"/>
    <col min="11471" max="11471" width="10" bestFit="1" customWidth="1"/>
    <col min="11472" max="11472" width="10.7109375" bestFit="1" customWidth="1"/>
    <col min="11473" max="11473" width="12.5703125" customWidth="1"/>
    <col min="11477" max="11477" width="13.140625" customWidth="1"/>
    <col min="11480" max="11482" width="0" hidden="1" customWidth="1"/>
    <col min="11486" max="11486" width="14.140625" customWidth="1"/>
    <col min="11488" max="11488" width="12.5703125" bestFit="1" customWidth="1"/>
    <col min="11721" max="11721" width="4" customWidth="1"/>
    <col min="11722" max="11722" width="16.85546875" bestFit="1" customWidth="1"/>
    <col min="11723" max="11723" width="15" customWidth="1"/>
    <col min="11724" max="11724" width="19.42578125" customWidth="1"/>
    <col min="11725" max="11725" width="21.28515625" customWidth="1"/>
    <col min="11726" max="11726" width="24.85546875" customWidth="1"/>
    <col min="11727" max="11727" width="10" bestFit="1" customWidth="1"/>
    <col min="11728" max="11728" width="10.7109375" bestFit="1" customWidth="1"/>
    <col min="11729" max="11729" width="12.5703125" customWidth="1"/>
    <col min="11733" max="11733" width="13.140625" customWidth="1"/>
    <col min="11736" max="11738" width="0" hidden="1" customWidth="1"/>
    <col min="11742" max="11742" width="14.140625" customWidth="1"/>
    <col min="11744" max="11744" width="12.5703125" bestFit="1" customWidth="1"/>
    <col min="11977" max="11977" width="4" customWidth="1"/>
    <col min="11978" max="11978" width="16.85546875" bestFit="1" customWidth="1"/>
    <col min="11979" max="11979" width="15" customWidth="1"/>
    <col min="11980" max="11980" width="19.42578125" customWidth="1"/>
    <col min="11981" max="11981" width="21.28515625" customWidth="1"/>
    <col min="11982" max="11982" width="24.85546875" customWidth="1"/>
    <col min="11983" max="11983" width="10" bestFit="1" customWidth="1"/>
    <col min="11984" max="11984" width="10.7109375" bestFit="1" customWidth="1"/>
    <col min="11985" max="11985" width="12.5703125" customWidth="1"/>
    <col min="11989" max="11989" width="13.140625" customWidth="1"/>
    <col min="11992" max="11994" width="0" hidden="1" customWidth="1"/>
    <col min="11998" max="11998" width="14.140625" customWidth="1"/>
    <col min="12000" max="12000" width="12.5703125" bestFit="1" customWidth="1"/>
    <col min="12233" max="12233" width="4" customWidth="1"/>
    <col min="12234" max="12234" width="16.85546875" bestFit="1" customWidth="1"/>
    <col min="12235" max="12235" width="15" customWidth="1"/>
    <col min="12236" max="12236" width="19.42578125" customWidth="1"/>
    <col min="12237" max="12237" width="21.28515625" customWidth="1"/>
    <col min="12238" max="12238" width="24.85546875" customWidth="1"/>
    <col min="12239" max="12239" width="10" bestFit="1" customWidth="1"/>
    <col min="12240" max="12240" width="10.7109375" bestFit="1" customWidth="1"/>
    <col min="12241" max="12241" width="12.5703125" customWidth="1"/>
    <col min="12245" max="12245" width="13.140625" customWidth="1"/>
    <col min="12248" max="12250" width="0" hidden="1" customWidth="1"/>
    <col min="12254" max="12254" width="14.140625" customWidth="1"/>
    <col min="12256" max="12256" width="12.5703125" bestFit="1" customWidth="1"/>
    <col min="12489" max="12489" width="4" customWidth="1"/>
    <col min="12490" max="12490" width="16.85546875" bestFit="1" customWidth="1"/>
    <col min="12491" max="12491" width="15" customWidth="1"/>
    <col min="12492" max="12492" width="19.42578125" customWidth="1"/>
    <col min="12493" max="12493" width="21.28515625" customWidth="1"/>
    <col min="12494" max="12494" width="24.85546875" customWidth="1"/>
    <col min="12495" max="12495" width="10" bestFit="1" customWidth="1"/>
    <col min="12496" max="12496" width="10.7109375" bestFit="1" customWidth="1"/>
    <col min="12497" max="12497" width="12.5703125" customWidth="1"/>
    <col min="12501" max="12501" width="13.140625" customWidth="1"/>
    <col min="12504" max="12506" width="0" hidden="1" customWidth="1"/>
    <col min="12510" max="12510" width="14.140625" customWidth="1"/>
    <col min="12512" max="12512" width="12.5703125" bestFit="1" customWidth="1"/>
    <col min="12745" max="12745" width="4" customWidth="1"/>
    <col min="12746" max="12746" width="16.85546875" bestFit="1" customWidth="1"/>
    <col min="12747" max="12747" width="15" customWidth="1"/>
    <col min="12748" max="12748" width="19.42578125" customWidth="1"/>
    <col min="12749" max="12749" width="21.28515625" customWidth="1"/>
    <col min="12750" max="12750" width="24.85546875" customWidth="1"/>
    <col min="12751" max="12751" width="10" bestFit="1" customWidth="1"/>
    <col min="12752" max="12752" width="10.7109375" bestFit="1" customWidth="1"/>
    <col min="12753" max="12753" width="12.5703125" customWidth="1"/>
    <col min="12757" max="12757" width="13.140625" customWidth="1"/>
    <col min="12760" max="12762" width="0" hidden="1" customWidth="1"/>
    <col min="12766" max="12766" width="14.140625" customWidth="1"/>
    <col min="12768" max="12768" width="12.5703125" bestFit="1" customWidth="1"/>
    <col min="13001" max="13001" width="4" customWidth="1"/>
    <col min="13002" max="13002" width="16.85546875" bestFit="1" customWidth="1"/>
    <col min="13003" max="13003" width="15" customWidth="1"/>
    <col min="13004" max="13004" width="19.42578125" customWidth="1"/>
    <col min="13005" max="13005" width="21.28515625" customWidth="1"/>
    <col min="13006" max="13006" width="24.85546875" customWidth="1"/>
    <col min="13007" max="13007" width="10" bestFit="1" customWidth="1"/>
    <col min="13008" max="13008" width="10.7109375" bestFit="1" customWidth="1"/>
    <col min="13009" max="13009" width="12.5703125" customWidth="1"/>
    <col min="13013" max="13013" width="13.140625" customWidth="1"/>
    <col min="13016" max="13018" width="0" hidden="1" customWidth="1"/>
    <col min="13022" max="13022" width="14.140625" customWidth="1"/>
    <col min="13024" max="13024" width="12.5703125" bestFit="1" customWidth="1"/>
    <col min="13257" max="13257" width="4" customWidth="1"/>
    <col min="13258" max="13258" width="16.85546875" bestFit="1" customWidth="1"/>
    <col min="13259" max="13259" width="15" customWidth="1"/>
    <col min="13260" max="13260" width="19.42578125" customWidth="1"/>
    <col min="13261" max="13261" width="21.28515625" customWidth="1"/>
    <col min="13262" max="13262" width="24.85546875" customWidth="1"/>
    <col min="13263" max="13263" width="10" bestFit="1" customWidth="1"/>
    <col min="13264" max="13264" width="10.7109375" bestFit="1" customWidth="1"/>
    <col min="13265" max="13265" width="12.5703125" customWidth="1"/>
    <col min="13269" max="13269" width="13.140625" customWidth="1"/>
    <col min="13272" max="13274" width="0" hidden="1" customWidth="1"/>
    <col min="13278" max="13278" width="14.140625" customWidth="1"/>
    <col min="13280" max="13280" width="12.5703125" bestFit="1" customWidth="1"/>
    <col min="13513" max="13513" width="4" customWidth="1"/>
    <col min="13514" max="13514" width="16.85546875" bestFit="1" customWidth="1"/>
    <col min="13515" max="13515" width="15" customWidth="1"/>
    <col min="13516" max="13516" width="19.42578125" customWidth="1"/>
    <col min="13517" max="13517" width="21.28515625" customWidth="1"/>
    <col min="13518" max="13518" width="24.85546875" customWidth="1"/>
    <col min="13519" max="13519" width="10" bestFit="1" customWidth="1"/>
    <col min="13520" max="13520" width="10.7109375" bestFit="1" customWidth="1"/>
    <col min="13521" max="13521" width="12.5703125" customWidth="1"/>
    <col min="13525" max="13525" width="13.140625" customWidth="1"/>
    <col min="13528" max="13530" width="0" hidden="1" customWidth="1"/>
    <col min="13534" max="13534" width="14.140625" customWidth="1"/>
    <col min="13536" max="13536" width="12.5703125" bestFit="1" customWidth="1"/>
    <col min="13769" max="13769" width="4" customWidth="1"/>
    <col min="13770" max="13770" width="16.85546875" bestFit="1" customWidth="1"/>
    <col min="13771" max="13771" width="15" customWidth="1"/>
    <col min="13772" max="13772" width="19.42578125" customWidth="1"/>
    <col min="13773" max="13773" width="21.28515625" customWidth="1"/>
    <col min="13774" max="13774" width="24.85546875" customWidth="1"/>
    <col min="13775" max="13775" width="10" bestFit="1" customWidth="1"/>
    <col min="13776" max="13776" width="10.7109375" bestFit="1" customWidth="1"/>
    <col min="13777" max="13777" width="12.5703125" customWidth="1"/>
    <col min="13781" max="13781" width="13.140625" customWidth="1"/>
    <col min="13784" max="13786" width="0" hidden="1" customWidth="1"/>
    <col min="13790" max="13790" width="14.140625" customWidth="1"/>
    <col min="13792" max="13792" width="12.5703125" bestFit="1" customWidth="1"/>
    <col min="14025" max="14025" width="4" customWidth="1"/>
    <col min="14026" max="14026" width="16.85546875" bestFit="1" customWidth="1"/>
    <col min="14027" max="14027" width="15" customWidth="1"/>
    <col min="14028" max="14028" width="19.42578125" customWidth="1"/>
    <col min="14029" max="14029" width="21.28515625" customWidth="1"/>
    <col min="14030" max="14030" width="24.85546875" customWidth="1"/>
    <col min="14031" max="14031" width="10" bestFit="1" customWidth="1"/>
    <col min="14032" max="14032" width="10.7109375" bestFit="1" customWidth="1"/>
    <col min="14033" max="14033" width="12.5703125" customWidth="1"/>
    <col min="14037" max="14037" width="13.140625" customWidth="1"/>
    <col min="14040" max="14042" width="0" hidden="1" customWidth="1"/>
    <col min="14046" max="14046" width="14.140625" customWidth="1"/>
    <col min="14048" max="14048" width="12.5703125" bestFit="1" customWidth="1"/>
    <col min="14281" max="14281" width="4" customWidth="1"/>
    <col min="14282" max="14282" width="16.85546875" bestFit="1" customWidth="1"/>
    <col min="14283" max="14283" width="15" customWidth="1"/>
    <col min="14284" max="14284" width="19.42578125" customWidth="1"/>
    <col min="14285" max="14285" width="21.28515625" customWidth="1"/>
    <col min="14286" max="14286" width="24.85546875" customWidth="1"/>
    <col min="14287" max="14287" width="10" bestFit="1" customWidth="1"/>
    <col min="14288" max="14288" width="10.7109375" bestFit="1" customWidth="1"/>
    <col min="14289" max="14289" width="12.5703125" customWidth="1"/>
    <col min="14293" max="14293" width="13.140625" customWidth="1"/>
    <col min="14296" max="14298" width="0" hidden="1" customWidth="1"/>
    <col min="14302" max="14302" width="14.140625" customWidth="1"/>
    <col min="14304" max="14304" width="12.5703125" bestFit="1" customWidth="1"/>
    <col min="14537" max="14537" width="4" customWidth="1"/>
    <col min="14538" max="14538" width="16.85546875" bestFit="1" customWidth="1"/>
    <col min="14539" max="14539" width="15" customWidth="1"/>
    <col min="14540" max="14540" width="19.42578125" customWidth="1"/>
    <col min="14541" max="14541" width="21.28515625" customWidth="1"/>
    <col min="14542" max="14542" width="24.85546875" customWidth="1"/>
    <col min="14543" max="14543" width="10" bestFit="1" customWidth="1"/>
    <col min="14544" max="14544" width="10.7109375" bestFit="1" customWidth="1"/>
    <col min="14545" max="14545" width="12.5703125" customWidth="1"/>
    <col min="14549" max="14549" width="13.140625" customWidth="1"/>
    <col min="14552" max="14554" width="0" hidden="1" customWidth="1"/>
    <col min="14558" max="14558" width="14.140625" customWidth="1"/>
    <col min="14560" max="14560" width="12.5703125" bestFit="1" customWidth="1"/>
    <col min="14793" max="14793" width="4" customWidth="1"/>
    <col min="14794" max="14794" width="16.85546875" bestFit="1" customWidth="1"/>
    <col min="14795" max="14795" width="15" customWidth="1"/>
    <col min="14796" max="14796" width="19.42578125" customWidth="1"/>
    <col min="14797" max="14797" width="21.28515625" customWidth="1"/>
    <col min="14798" max="14798" width="24.85546875" customWidth="1"/>
    <col min="14799" max="14799" width="10" bestFit="1" customWidth="1"/>
    <col min="14800" max="14800" width="10.7109375" bestFit="1" customWidth="1"/>
    <col min="14801" max="14801" width="12.5703125" customWidth="1"/>
    <col min="14805" max="14805" width="13.140625" customWidth="1"/>
    <col min="14808" max="14810" width="0" hidden="1" customWidth="1"/>
    <col min="14814" max="14814" width="14.140625" customWidth="1"/>
    <col min="14816" max="14816" width="12.5703125" bestFit="1" customWidth="1"/>
    <col min="15049" max="15049" width="4" customWidth="1"/>
    <col min="15050" max="15050" width="16.85546875" bestFit="1" customWidth="1"/>
    <col min="15051" max="15051" width="15" customWidth="1"/>
    <col min="15052" max="15052" width="19.42578125" customWidth="1"/>
    <col min="15053" max="15053" width="21.28515625" customWidth="1"/>
    <col min="15054" max="15054" width="24.85546875" customWidth="1"/>
    <col min="15055" max="15055" width="10" bestFit="1" customWidth="1"/>
    <col min="15056" max="15056" width="10.7109375" bestFit="1" customWidth="1"/>
    <col min="15057" max="15057" width="12.5703125" customWidth="1"/>
    <col min="15061" max="15061" width="13.140625" customWidth="1"/>
    <col min="15064" max="15066" width="0" hidden="1" customWidth="1"/>
    <col min="15070" max="15070" width="14.140625" customWidth="1"/>
    <col min="15072" max="15072" width="12.5703125" bestFit="1" customWidth="1"/>
    <col min="15305" max="15305" width="4" customWidth="1"/>
    <col min="15306" max="15306" width="16.85546875" bestFit="1" customWidth="1"/>
    <col min="15307" max="15307" width="15" customWidth="1"/>
    <col min="15308" max="15308" width="19.42578125" customWidth="1"/>
    <col min="15309" max="15309" width="21.28515625" customWidth="1"/>
    <col min="15310" max="15310" width="24.85546875" customWidth="1"/>
    <col min="15311" max="15311" width="10" bestFit="1" customWidth="1"/>
    <col min="15312" max="15312" width="10.7109375" bestFit="1" customWidth="1"/>
    <col min="15313" max="15313" width="12.5703125" customWidth="1"/>
    <col min="15317" max="15317" width="13.140625" customWidth="1"/>
    <col min="15320" max="15322" width="0" hidden="1" customWidth="1"/>
    <col min="15326" max="15326" width="14.140625" customWidth="1"/>
    <col min="15328" max="15328" width="12.5703125" bestFit="1" customWidth="1"/>
    <col min="15561" max="15561" width="4" customWidth="1"/>
    <col min="15562" max="15562" width="16.85546875" bestFit="1" customWidth="1"/>
    <col min="15563" max="15563" width="15" customWidth="1"/>
    <col min="15564" max="15564" width="19.42578125" customWidth="1"/>
    <col min="15565" max="15565" width="21.28515625" customWidth="1"/>
    <col min="15566" max="15566" width="24.85546875" customWidth="1"/>
    <col min="15567" max="15567" width="10" bestFit="1" customWidth="1"/>
    <col min="15568" max="15568" width="10.7109375" bestFit="1" customWidth="1"/>
    <col min="15569" max="15569" width="12.5703125" customWidth="1"/>
    <col min="15573" max="15573" width="13.140625" customWidth="1"/>
    <col min="15576" max="15578" width="0" hidden="1" customWidth="1"/>
    <col min="15582" max="15582" width="14.140625" customWidth="1"/>
    <col min="15584" max="15584" width="12.5703125" bestFit="1" customWidth="1"/>
    <col min="15817" max="15817" width="4" customWidth="1"/>
    <col min="15818" max="15818" width="16.85546875" bestFit="1" customWidth="1"/>
    <col min="15819" max="15819" width="15" customWidth="1"/>
    <col min="15820" max="15820" width="19.42578125" customWidth="1"/>
    <col min="15821" max="15821" width="21.28515625" customWidth="1"/>
    <col min="15822" max="15822" width="24.85546875" customWidth="1"/>
    <col min="15823" max="15823" width="10" bestFit="1" customWidth="1"/>
    <col min="15824" max="15824" width="10.7109375" bestFit="1" customWidth="1"/>
    <col min="15825" max="15825" width="12.5703125" customWidth="1"/>
    <col min="15829" max="15829" width="13.140625" customWidth="1"/>
    <col min="15832" max="15834" width="0" hidden="1" customWidth="1"/>
    <col min="15838" max="15838" width="14.140625" customWidth="1"/>
    <col min="15840" max="15840" width="12.5703125" bestFit="1" customWidth="1"/>
    <col min="16073" max="16073" width="4" customWidth="1"/>
    <col min="16074" max="16074" width="16.85546875" bestFit="1" customWidth="1"/>
    <col min="16075" max="16075" width="15" customWidth="1"/>
    <col min="16076" max="16076" width="19.42578125" customWidth="1"/>
    <col min="16077" max="16077" width="21.28515625" customWidth="1"/>
    <col min="16078" max="16078" width="24.85546875" customWidth="1"/>
    <col min="16079" max="16079" width="10" bestFit="1" customWidth="1"/>
    <col min="16080" max="16080" width="10.7109375" bestFit="1" customWidth="1"/>
    <col min="16081" max="16081" width="12.5703125" customWidth="1"/>
    <col min="16085" max="16085" width="13.140625" customWidth="1"/>
    <col min="16088" max="16090" width="0" hidden="1" customWidth="1"/>
    <col min="16094" max="16094" width="14.140625" customWidth="1"/>
    <col min="16096" max="16096" width="12.5703125" bestFit="1" customWidth="1"/>
  </cols>
  <sheetData>
    <row r="1" spans="1:4" ht="6" customHeight="1" x14ac:dyDescent="0.25">
      <c r="A1" s="36"/>
      <c r="B1" s="36"/>
      <c r="C1" s="36"/>
    </row>
    <row r="2" spans="1:4" ht="21" customHeight="1" x14ac:dyDescent="0.25">
      <c r="A2" s="38"/>
      <c r="B2" s="38"/>
      <c r="C2" s="38"/>
      <c r="D2" s="38"/>
    </row>
    <row r="3" spans="1:4" ht="15.75" x14ac:dyDescent="0.25">
      <c r="A3" s="53" t="s">
        <v>43</v>
      </c>
      <c r="B3" s="53"/>
      <c r="C3" s="53"/>
      <c r="D3" s="53"/>
    </row>
    <row r="4" spans="1:4" ht="15.75" customHeight="1" thickBot="1" x14ac:dyDescent="0.3">
      <c r="A4" s="53" t="s">
        <v>255</v>
      </c>
      <c r="B4" s="53"/>
      <c r="C4" s="53"/>
      <c r="D4" s="53"/>
    </row>
    <row r="5" spans="1:4" s="34" customFormat="1" ht="15" customHeight="1" x14ac:dyDescent="0.25">
      <c r="A5" s="39" t="s">
        <v>150</v>
      </c>
      <c r="B5" s="39" t="s">
        <v>245</v>
      </c>
      <c r="C5" s="40" t="s">
        <v>151</v>
      </c>
      <c r="D5" s="41" t="s">
        <v>246</v>
      </c>
    </row>
    <row r="6" spans="1:4" s="34" customFormat="1" ht="16.5" customHeight="1" x14ac:dyDescent="0.25">
      <c r="A6" s="42"/>
      <c r="B6" s="42"/>
      <c r="C6" s="43"/>
      <c r="D6" s="44"/>
    </row>
    <row r="7" spans="1:4" s="34" customFormat="1" ht="11.25" customHeight="1" x14ac:dyDescent="0.25">
      <c r="A7" s="45" t="s">
        <v>152</v>
      </c>
      <c r="B7" s="46">
        <v>1</v>
      </c>
      <c r="C7" s="47">
        <f>+'[2]PLANTILLA 2023 MOD'!G16</f>
        <v>1660.95</v>
      </c>
      <c r="D7" s="48">
        <f>+C7*360</f>
        <v>597942</v>
      </c>
    </row>
    <row r="8" spans="1:4" s="34" customFormat="1" ht="11.25" customHeight="1" x14ac:dyDescent="0.25">
      <c r="A8" s="45"/>
      <c r="B8" s="46"/>
      <c r="C8" s="47"/>
      <c r="D8" s="48"/>
    </row>
    <row r="9" spans="1:4" s="34" customFormat="1" ht="11.25" customHeight="1" x14ac:dyDescent="0.25">
      <c r="A9" s="45" t="s">
        <v>247</v>
      </c>
      <c r="B9" s="46">
        <v>1</v>
      </c>
      <c r="C9" s="47">
        <f>+'[2]PLANTILLA 2023 MOD'!G37</f>
        <v>1113.8800000000001</v>
      </c>
      <c r="D9" s="48">
        <f>+C9*360*2</f>
        <v>801993.60000000009</v>
      </c>
    </row>
    <row r="10" spans="1:4" s="34" customFormat="1" ht="11.25" customHeight="1" x14ac:dyDescent="0.25">
      <c r="A10" s="45" t="s">
        <v>165</v>
      </c>
      <c r="B10" s="46">
        <v>1</v>
      </c>
      <c r="C10" s="47"/>
      <c r="D10" s="48"/>
    </row>
    <row r="11" spans="1:4" s="34" customFormat="1" ht="11.25" customHeight="1" x14ac:dyDescent="0.25">
      <c r="A11" s="45"/>
      <c r="B11" s="46"/>
      <c r="C11" s="47"/>
      <c r="D11" s="48"/>
    </row>
    <row r="12" spans="1:4" s="34" customFormat="1" ht="11.25" customHeight="1" x14ac:dyDescent="0.25">
      <c r="A12" s="45" t="s">
        <v>233</v>
      </c>
      <c r="B12" s="46">
        <v>1</v>
      </c>
      <c r="C12" s="47">
        <f>+'[2]PLANTILLA 2023 MOD'!G221</f>
        <v>891.71</v>
      </c>
      <c r="D12" s="48">
        <f>+B12*C12*360</f>
        <v>321015.60000000003</v>
      </c>
    </row>
    <row r="13" spans="1:4" s="34" customFormat="1" ht="11.25" customHeight="1" x14ac:dyDescent="0.25">
      <c r="A13" s="45"/>
      <c r="B13" s="46"/>
      <c r="C13" s="47"/>
      <c r="D13" s="48"/>
    </row>
    <row r="14" spans="1:4" s="34" customFormat="1" ht="11.25" customHeight="1" x14ac:dyDescent="0.25">
      <c r="A14" s="45" t="s">
        <v>166</v>
      </c>
      <c r="B14" s="46">
        <v>1</v>
      </c>
      <c r="C14" s="47">
        <f>+'[2]PLANTILLA 2023 MOD'!G48</f>
        <v>840</v>
      </c>
      <c r="D14" s="48">
        <f>+B14*C14*360</f>
        <v>302400</v>
      </c>
    </row>
    <row r="15" spans="1:4" s="34" customFormat="1" ht="11.25" customHeight="1" x14ac:dyDescent="0.25">
      <c r="A15" s="45"/>
      <c r="B15" s="46"/>
      <c r="C15" s="47"/>
      <c r="D15" s="48"/>
    </row>
    <row r="16" spans="1:4" s="34" customFormat="1" ht="11.25" customHeight="1" x14ac:dyDescent="0.25">
      <c r="A16" s="45" t="s">
        <v>153</v>
      </c>
      <c r="B16" s="46">
        <v>1</v>
      </c>
      <c r="C16" s="47">
        <f>+'[2]PLANTILLA 2023 MOD'!G17</f>
        <v>830.49</v>
      </c>
      <c r="D16" s="48">
        <f>+B16*C16*360</f>
        <v>298976.40000000002</v>
      </c>
    </row>
    <row r="17" spans="1:4" s="34" customFormat="1" ht="11.25" customHeight="1" x14ac:dyDescent="0.25">
      <c r="A17" s="45"/>
      <c r="B17" s="46"/>
      <c r="C17" s="47"/>
      <c r="D17" s="48"/>
    </row>
    <row r="18" spans="1:4" s="34" customFormat="1" ht="11.25" customHeight="1" x14ac:dyDescent="0.25">
      <c r="A18" s="45" t="s">
        <v>189</v>
      </c>
      <c r="B18" s="46">
        <v>1</v>
      </c>
      <c r="C18" s="47">
        <f>+'[2]PLANTILLA 2023 MOD'!G88</f>
        <v>753.37</v>
      </c>
      <c r="D18" s="48">
        <f>+B18*C18*360</f>
        <v>271213.2</v>
      </c>
    </row>
    <row r="19" spans="1:4" s="34" customFormat="1" ht="11.25" customHeight="1" x14ac:dyDescent="0.25">
      <c r="A19" s="45"/>
      <c r="B19" s="46"/>
      <c r="C19" s="47"/>
      <c r="D19" s="48"/>
    </row>
    <row r="20" spans="1:4" s="34" customFormat="1" ht="11.25" customHeight="1" x14ac:dyDescent="0.25">
      <c r="A20" s="45" t="s">
        <v>154</v>
      </c>
      <c r="B20" s="46">
        <f>+'[2]PLANTILLA 2023 MOD'!F18</f>
        <v>8</v>
      </c>
      <c r="C20" s="47">
        <f>+'[2]PLANTILLA 2023 MOD'!G18</f>
        <v>748.18</v>
      </c>
      <c r="D20" s="48">
        <f>+B20*C20*360</f>
        <v>2154758.4</v>
      </c>
    </row>
    <row r="21" spans="1:4" s="34" customFormat="1" ht="11.25" customHeight="1" x14ac:dyDescent="0.25">
      <c r="A21" s="45"/>
      <c r="B21" s="46"/>
      <c r="C21" s="47"/>
      <c r="D21" s="48"/>
    </row>
    <row r="22" spans="1:4" s="34" customFormat="1" ht="11.25" customHeight="1" x14ac:dyDescent="0.25">
      <c r="A22" s="45" t="s">
        <v>234</v>
      </c>
      <c r="B22" s="46">
        <v>1</v>
      </c>
      <c r="C22" s="47">
        <f>+'[2]PLANTILLA 2023 MOD'!G224</f>
        <v>644.39</v>
      </c>
      <c r="D22" s="48">
        <f>2*C22*360</f>
        <v>463960.8</v>
      </c>
    </row>
    <row r="23" spans="1:4" s="34" customFormat="1" ht="11.25" customHeight="1" x14ac:dyDescent="0.25">
      <c r="A23" s="45" t="s">
        <v>235</v>
      </c>
      <c r="B23" s="46">
        <v>1</v>
      </c>
      <c r="C23" s="47"/>
      <c r="D23" s="48"/>
    </row>
    <row r="24" spans="1:4" s="34" customFormat="1" ht="11.25" customHeight="1" x14ac:dyDescent="0.25">
      <c r="A24" s="45"/>
      <c r="B24" s="46"/>
      <c r="C24" s="47"/>
      <c r="D24" s="48"/>
    </row>
    <row r="25" spans="1:4" s="34" customFormat="1" ht="11.25" customHeight="1" x14ac:dyDescent="0.25">
      <c r="A25" s="45" t="s">
        <v>172</v>
      </c>
      <c r="B25" s="46">
        <v>1</v>
      </c>
      <c r="C25" s="47">
        <f>+'[2]PLANTILLA 2023 MOD'!G61</f>
        <v>634.59</v>
      </c>
      <c r="D25" s="48">
        <f>+B25*C25*360</f>
        <v>228452.40000000002</v>
      </c>
    </row>
    <row r="26" spans="1:4" s="34" customFormat="1" ht="11.25" customHeight="1" x14ac:dyDescent="0.25">
      <c r="A26" s="45"/>
      <c r="B26" s="46"/>
      <c r="C26" s="47"/>
      <c r="D26" s="48"/>
    </row>
    <row r="27" spans="1:4" s="34" customFormat="1" ht="11.25" customHeight="1" x14ac:dyDescent="0.25">
      <c r="A27" s="45" t="s">
        <v>214</v>
      </c>
      <c r="B27" s="46">
        <v>1</v>
      </c>
      <c r="C27" s="47">
        <f>+'[2]PLANTILLA 2023 MOD'!G161</f>
        <v>608.202</v>
      </c>
      <c r="D27" s="48">
        <f>+B27*C27*360</f>
        <v>218952.72</v>
      </c>
    </row>
    <row r="28" spans="1:4" s="34" customFormat="1" ht="11.25" customHeight="1" x14ac:dyDescent="0.25">
      <c r="A28" s="45"/>
      <c r="B28" s="46"/>
      <c r="C28" s="47"/>
      <c r="D28" s="48"/>
    </row>
    <row r="29" spans="1:4" s="34" customFormat="1" ht="11.25" customHeight="1" x14ac:dyDescent="0.25">
      <c r="A29" s="45" t="s">
        <v>248</v>
      </c>
      <c r="B29" s="46">
        <f>+'[2]PLANTILLA 2023 MOD'!F227</f>
        <v>4</v>
      </c>
      <c r="C29" s="47">
        <f>+'[2]PLANTILLA 2023 MOD'!G227</f>
        <v>592.16</v>
      </c>
      <c r="D29" s="48">
        <f>+B29*C29*360</f>
        <v>852710.39999999991</v>
      </c>
    </row>
    <row r="30" spans="1:4" s="34" customFormat="1" ht="11.25" customHeight="1" x14ac:dyDescent="0.25">
      <c r="A30" s="45"/>
      <c r="B30" s="46"/>
      <c r="C30" s="47"/>
      <c r="D30" s="48"/>
    </row>
    <row r="31" spans="1:4" s="34" customFormat="1" ht="11.25" customHeight="1" x14ac:dyDescent="0.25">
      <c r="A31" s="45" t="s">
        <v>194</v>
      </c>
      <c r="B31" s="46">
        <v>9</v>
      </c>
      <c r="C31" s="47">
        <f>+'[2]PLANTILLA 2023 MOD'!G99</f>
        <v>579.24</v>
      </c>
      <c r="D31" s="48">
        <f>11*C31*360</f>
        <v>2293790.4</v>
      </c>
    </row>
    <row r="32" spans="1:4" s="34" customFormat="1" ht="11.25" customHeight="1" x14ac:dyDescent="0.25">
      <c r="A32" s="45" t="s">
        <v>169</v>
      </c>
      <c r="B32" s="46">
        <v>1</v>
      </c>
      <c r="C32" s="47"/>
      <c r="D32" s="48"/>
    </row>
    <row r="33" spans="1:4" s="34" customFormat="1" ht="11.25" customHeight="1" x14ac:dyDescent="0.25">
      <c r="A33" s="45" t="s">
        <v>155</v>
      </c>
      <c r="B33" s="46">
        <v>1</v>
      </c>
      <c r="C33" s="47"/>
      <c r="D33" s="48"/>
    </row>
    <row r="34" spans="1:4" s="34" customFormat="1" ht="11.25" customHeight="1" x14ac:dyDescent="0.25">
      <c r="A34" s="45"/>
      <c r="B34" s="46"/>
      <c r="C34" s="47"/>
      <c r="D34" s="48"/>
    </row>
    <row r="35" spans="1:4" s="34" customFormat="1" ht="11.25" customHeight="1" x14ac:dyDescent="0.25">
      <c r="A35" s="45" t="str">
        <f>+'[2]PLANTILLA 2023 MOD'!E228</f>
        <v>POLICIA TERCERO</v>
      </c>
      <c r="B35" s="46">
        <f>+'[2]PLANTILLA 2023 MOD'!F228</f>
        <v>5</v>
      </c>
      <c r="C35" s="47">
        <f>+'[2]PLANTILLA 2023 MOD'!G228</f>
        <v>567.15</v>
      </c>
      <c r="D35" s="48">
        <f>+B35*C35*360</f>
        <v>1020870</v>
      </c>
    </row>
    <row r="36" spans="1:4" s="34" customFormat="1" ht="11.25" customHeight="1" x14ac:dyDescent="0.25">
      <c r="A36" s="45"/>
      <c r="B36" s="46"/>
      <c r="C36" s="47"/>
      <c r="D36" s="48"/>
    </row>
    <row r="37" spans="1:4" s="34" customFormat="1" ht="11.25" customHeight="1" x14ac:dyDescent="0.25">
      <c r="A37" s="45" t="s">
        <v>236</v>
      </c>
      <c r="B37" s="46">
        <v>2</v>
      </c>
      <c r="C37" s="47">
        <f>+'[2]PLANTILLA 2023 MOD'!G226</f>
        <v>550</v>
      </c>
      <c r="D37" s="48">
        <f>+B37*C37*360</f>
        <v>396000</v>
      </c>
    </row>
    <row r="38" spans="1:4" s="34" customFormat="1" ht="11.25" customHeight="1" x14ac:dyDescent="0.25">
      <c r="A38" s="45"/>
      <c r="B38" s="46"/>
      <c r="C38" s="47"/>
      <c r="D38" s="48"/>
    </row>
    <row r="39" spans="1:4" s="34" customFormat="1" ht="11.25" customHeight="1" x14ac:dyDescent="0.25">
      <c r="A39" s="45" t="s">
        <v>249</v>
      </c>
      <c r="B39" s="46">
        <f>+'[2]PLANTILLA 2023 MOD'!F229</f>
        <v>28</v>
      </c>
      <c r="C39" s="47">
        <f>+'[2]PLANTILLA 2023 MOD'!G229</f>
        <v>522.14</v>
      </c>
      <c r="D39" s="48">
        <f>+B39*C39*360</f>
        <v>5263171.2</v>
      </c>
    </row>
    <row r="40" spans="1:4" s="34" customFormat="1" ht="11.25" customHeight="1" x14ac:dyDescent="0.25">
      <c r="A40" s="45"/>
      <c r="B40" s="46"/>
      <c r="C40" s="47"/>
      <c r="D40" s="48"/>
    </row>
    <row r="41" spans="1:4" s="34" customFormat="1" ht="11.25" customHeight="1" x14ac:dyDescent="0.25">
      <c r="A41" s="45" t="s">
        <v>237</v>
      </c>
      <c r="B41" s="46">
        <f>+'[2]PLANTILLA 2023 MOD'!F254</f>
        <v>1</v>
      </c>
      <c r="C41" s="47">
        <f>+'[2]PLANTILLA 2023 MOD'!G254</f>
        <v>458.779</v>
      </c>
      <c r="D41" s="48">
        <f>+B41*C41*360</f>
        <v>165160.44</v>
      </c>
    </row>
    <row r="42" spans="1:4" s="34" customFormat="1" ht="11.25" customHeight="1" x14ac:dyDescent="0.25">
      <c r="A42" s="45"/>
      <c r="B42" s="46"/>
      <c r="C42" s="47"/>
      <c r="D42" s="48"/>
    </row>
    <row r="43" spans="1:4" s="34" customFormat="1" ht="11.25" customHeight="1" x14ac:dyDescent="0.25">
      <c r="A43" s="45" t="s">
        <v>168</v>
      </c>
      <c r="B43" s="46">
        <v>1</v>
      </c>
      <c r="C43" s="47">
        <f>+'[2]PLANTILLA 2023 MOD'!G50</f>
        <v>427.25550000000004</v>
      </c>
      <c r="D43" s="48">
        <f>6*C43*360</f>
        <v>922871.88000000012</v>
      </c>
    </row>
    <row r="44" spans="1:4" s="34" customFormat="1" ht="11.25" customHeight="1" x14ac:dyDescent="0.25">
      <c r="A44" s="45" t="s">
        <v>173</v>
      </c>
      <c r="B44" s="46">
        <v>1</v>
      </c>
      <c r="C44" s="47"/>
      <c r="D44" s="48"/>
    </row>
    <row r="45" spans="1:4" s="34" customFormat="1" ht="11.25" customHeight="1" x14ac:dyDescent="0.25">
      <c r="A45" s="45" t="s">
        <v>190</v>
      </c>
      <c r="B45" s="46">
        <v>4</v>
      </c>
      <c r="C45" s="47"/>
      <c r="D45" s="48"/>
    </row>
    <row r="46" spans="1:4" s="34" customFormat="1" ht="11.25" customHeight="1" x14ac:dyDescent="0.25">
      <c r="A46" s="45"/>
      <c r="B46" s="46"/>
      <c r="C46" s="47"/>
      <c r="D46" s="48"/>
    </row>
    <row r="47" spans="1:4" s="34" customFormat="1" ht="11.25" customHeight="1" x14ac:dyDescent="0.25">
      <c r="A47" s="45" t="s">
        <v>215</v>
      </c>
      <c r="B47" s="46">
        <f>+'[2]PLANTILLA 2023 MOD'!F162</f>
        <v>1</v>
      </c>
      <c r="C47" s="47">
        <f>+'[2]PLANTILLA 2023 MOD'!G162</f>
        <v>369.19</v>
      </c>
      <c r="D47" s="48">
        <f>+B47*C47*360</f>
        <v>132908.4</v>
      </c>
    </row>
    <row r="48" spans="1:4" s="34" customFormat="1" ht="11.25" customHeight="1" x14ac:dyDescent="0.25">
      <c r="A48" s="45"/>
      <c r="B48" s="46"/>
      <c r="C48" s="47"/>
      <c r="D48" s="48"/>
    </row>
    <row r="49" spans="1:4" s="34" customFormat="1" ht="11.25" customHeight="1" x14ac:dyDescent="0.25">
      <c r="A49" s="45" t="s">
        <v>167</v>
      </c>
      <c r="B49" s="46">
        <v>1</v>
      </c>
      <c r="C49" s="47">
        <f>+'[2]PLANTILLA 2023 MOD'!G49</f>
        <v>355.24649999999997</v>
      </c>
      <c r="D49" s="48">
        <f>10*C49*360</f>
        <v>1278887.3999999999</v>
      </c>
    </row>
    <row r="50" spans="1:4" s="34" customFormat="1" ht="11.25" customHeight="1" x14ac:dyDescent="0.25">
      <c r="A50" s="45" t="s">
        <v>170</v>
      </c>
      <c r="B50" s="46">
        <v>1</v>
      </c>
      <c r="C50" s="47"/>
      <c r="D50" s="48"/>
    </row>
    <row r="51" spans="1:4" s="34" customFormat="1" ht="11.25" customHeight="1" x14ac:dyDescent="0.25">
      <c r="A51" s="45" t="s">
        <v>174</v>
      </c>
      <c r="B51" s="46">
        <v>1</v>
      </c>
      <c r="C51" s="47"/>
      <c r="D51" s="48"/>
    </row>
    <row r="52" spans="1:4" s="34" customFormat="1" ht="11.25" customHeight="1" x14ac:dyDescent="0.25">
      <c r="A52" s="45" t="s">
        <v>175</v>
      </c>
      <c r="B52" s="46">
        <v>1</v>
      </c>
      <c r="C52" s="47"/>
      <c r="D52" s="48"/>
    </row>
    <row r="53" spans="1:4" s="34" customFormat="1" ht="11.25" customHeight="1" x14ac:dyDescent="0.25">
      <c r="A53" s="45" t="s">
        <v>176</v>
      </c>
      <c r="B53" s="46">
        <v>1</v>
      </c>
      <c r="C53" s="47"/>
      <c r="D53" s="48"/>
    </row>
    <row r="54" spans="1:4" s="34" customFormat="1" ht="11.25" customHeight="1" x14ac:dyDescent="0.25">
      <c r="A54" s="45" t="s">
        <v>212</v>
      </c>
      <c r="B54" s="46">
        <v>1</v>
      </c>
      <c r="C54" s="47"/>
      <c r="D54" s="48"/>
    </row>
    <row r="55" spans="1:4" s="34" customFormat="1" ht="11.25" customHeight="1" x14ac:dyDescent="0.25">
      <c r="A55" s="45" t="s">
        <v>238</v>
      </c>
      <c r="B55" s="46">
        <v>1</v>
      </c>
      <c r="C55" s="47"/>
      <c r="D55" s="48"/>
    </row>
    <row r="56" spans="1:4" s="34" customFormat="1" ht="11.25" customHeight="1" x14ac:dyDescent="0.25">
      <c r="A56" s="45" t="s">
        <v>241</v>
      </c>
      <c r="B56" s="46">
        <v>1</v>
      </c>
      <c r="C56" s="47"/>
      <c r="D56" s="48"/>
    </row>
    <row r="57" spans="1:4" s="34" customFormat="1" ht="11.25" customHeight="1" x14ac:dyDescent="0.25">
      <c r="A57" s="45" t="s">
        <v>242</v>
      </c>
      <c r="B57" s="46">
        <v>1</v>
      </c>
      <c r="C57" s="47"/>
      <c r="D57" s="48"/>
    </row>
    <row r="58" spans="1:4" s="34" customFormat="1" ht="11.25" customHeight="1" x14ac:dyDescent="0.25">
      <c r="A58" s="45" t="s">
        <v>243</v>
      </c>
      <c r="B58" s="46">
        <v>1</v>
      </c>
      <c r="C58" s="47"/>
      <c r="D58" s="48"/>
    </row>
    <row r="59" spans="1:4" s="34" customFormat="1" ht="11.25" customHeight="1" x14ac:dyDescent="0.25">
      <c r="A59" s="45"/>
      <c r="B59" s="46"/>
      <c r="C59" s="47"/>
      <c r="D59" s="48"/>
    </row>
    <row r="60" spans="1:4" s="34" customFormat="1" ht="11.25" customHeight="1" x14ac:dyDescent="0.25">
      <c r="A60" s="45" t="s">
        <v>206</v>
      </c>
      <c r="B60" s="46">
        <v>1</v>
      </c>
      <c r="C60" s="47">
        <f>+'[2]PLANTILLA 2023 MOD'!G137</f>
        <v>338.33</v>
      </c>
      <c r="D60" s="48">
        <f>3*C60*360</f>
        <v>365396.4</v>
      </c>
    </row>
    <row r="61" spans="1:4" s="34" customFormat="1" ht="11.25" customHeight="1" x14ac:dyDescent="0.25">
      <c r="A61" s="45" t="s">
        <v>213</v>
      </c>
      <c r="B61" s="46">
        <v>1</v>
      </c>
      <c r="C61" s="47"/>
      <c r="D61" s="48"/>
    </row>
    <row r="62" spans="1:4" s="34" customFormat="1" ht="11.25" customHeight="1" x14ac:dyDescent="0.25">
      <c r="A62" s="45" t="s">
        <v>244</v>
      </c>
      <c r="B62" s="46">
        <v>1</v>
      </c>
      <c r="C62" s="47"/>
      <c r="D62" s="48"/>
    </row>
    <row r="63" spans="1:4" s="34" customFormat="1" ht="11.25" customHeight="1" x14ac:dyDescent="0.25">
      <c r="A63" s="45"/>
      <c r="B63" s="46"/>
      <c r="C63" s="47"/>
      <c r="D63" s="48"/>
    </row>
    <row r="64" spans="1:4" s="34" customFormat="1" ht="11.25" customHeight="1" x14ac:dyDescent="0.25">
      <c r="A64" s="45" t="str">
        <f>+'[2]PLANTILLA 2023 MOD'!E230</f>
        <v>OFICIAL DE PROTECCION CIVIL</v>
      </c>
      <c r="B64" s="46">
        <f>+'[2]PLANTILLA 2023 MOD'!F230</f>
        <v>3</v>
      </c>
      <c r="C64" s="47">
        <f>+'[2]PLANTILLA 2023 MOD'!G230</f>
        <v>274.61</v>
      </c>
      <c r="D64" s="48">
        <f>+B64*C64*360</f>
        <v>296578.8</v>
      </c>
    </row>
    <row r="65" spans="1:4" s="34" customFormat="1" ht="11.25" customHeight="1" x14ac:dyDescent="0.25">
      <c r="A65" s="45"/>
      <c r="B65" s="46"/>
      <c r="C65" s="47"/>
      <c r="D65" s="48"/>
    </row>
    <row r="66" spans="1:4" s="34" customFormat="1" ht="11.25" customHeight="1" x14ac:dyDescent="0.25">
      <c r="A66" s="45" t="str">
        <f>+'[2]PLANTILLA 2023 MOD'!E208</f>
        <v xml:space="preserve">AUXILIAR ALUMBRADO PUBLICO </v>
      </c>
      <c r="B66" s="46">
        <f>+'[2]PLANTILLA 2023 MOD'!F208</f>
        <v>1</v>
      </c>
      <c r="C66" s="47">
        <f>+'[2]PLANTILLA 2023 MOD'!G208</f>
        <v>259.72000000000003</v>
      </c>
      <c r="D66" s="48">
        <f>+B66*C66*360</f>
        <v>93499.200000000012</v>
      </c>
    </row>
    <row r="67" spans="1:4" s="34" customFormat="1" ht="11.25" customHeight="1" x14ac:dyDescent="0.25">
      <c r="A67" s="45"/>
      <c r="B67" s="46"/>
      <c r="C67" s="47"/>
      <c r="D67" s="48"/>
    </row>
    <row r="68" spans="1:4" s="34" customFormat="1" ht="11.25" customHeight="1" x14ac:dyDescent="0.25">
      <c r="A68" s="45" t="s">
        <v>162</v>
      </c>
      <c r="B68" s="46">
        <f>+'[2]PLANTILLA 2023 MOD'!F33</f>
        <v>1</v>
      </c>
      <c r="C68" s="47">
        <f>+'[2]PLANTILLA 2023 MOD'!G33</f>
        <v>233.95050000000001</v>
      </c>
      <c r="D68" s="48">
        <f>12*C68*360</f>
        <v>1010666.16</v>
      </c>
    </row>
    <row r="69" spans="1:4" s="34" customFormat="1" ht="11.25" customHeight="1" x14ac:dyDescent="0.25">
      <c r="A69" s="45" t="s">
        <v>171</v>
      </c>
      <c r="B69" s="46">
        <f>+'[2]PLANTILLA 2023 MOD'!F55</f>
        <v>1</v>
      </c>
      <c r="C69" s="47"/>
      <c r="D69" s="48"/>
    </row>
    <row r="70" spans="1:4" s="34" customFormat="1" ht="11.25" customHeight="1" x14ac:dyDescent="0.25">
      <c r="A70" s="45" t="s">
        <v>195</v>
      </c>
      <c r="B70" s="46">
        <f>+'[2]PLANTILLA 2023 MOD'!F118</f>
        <v>1</v>
      </c>
      <c r="C70" s="47"/>
      <c r="D70" s="48"/>
    </row>
    <row r="71" spans="1:4" s="34" customFormat="1" ht="11.25" customHeight="1" x14ac:dyDescent="0.25">
      <c r="A71" s="45" t="s">
        <v>197</v>
      </c>
      <c r="B71" s="46">
        <f>+'[2]PLANTILLA 2023 MOD'!F120</f>
        <v>1</v>
      </c>
      <c r="C71" s="47"/>
      <c r="D71" s="48"/>
    </row>
    <row r="72" spans="1:4" s="34" customFormat="1" ht="11.25" customHeight="1" x14ac:dyDescent="0.25">
      <c r="A72" s="45" t="s">
        <v>239</v>
      </c>
      <c r="B72" s="46">
        <f>+'[2]PLANTILLA 2023 MOD'!F258</f>
        <v>8</v>
      </c>
      <c r="C72" s="47"/>
      <c r="D72" s="48"/>
    </row>
    <row r="73" spans="1:4" s="34" customFormat="1" ht="11.25" customHeight="1" x14ac:dyDescent="0.25">
      <c r="A73" s="45"/>
      <c r="B73" s="46"/>
      <c r="C73" s="47"/>
      <c r="D73" s="48"/>
    </row>
    <row r="74" spans="1:4" s="34" customFormat="1" ht="11.25" customHeight="1" x14ac:dyDescent="0.25">
      <c r="A74" s="45" t="s">
        <v>158</v>
      </c>
      <c r="B74" s="46">
        <v>1</v>
      </c>
      <c r="C74" s="47">
        <f>+'[2]PLANTILLA 2023 MOD'!G28</f>
        <v>224.0805</v>
      </c>
      <c r="D74" s="48">
        <f>+C74*2*360</f>
        <v>161337.96</v>
      </c>
    </row>
    <row r="75" spans="1:4" s="34" customFormat="1" ht="11.25" customHeight="1" x14ac:dyDescent="0.25">
      <c r="A75" s="45" t="s">
        <v>164</v>
      </c>
      <c r="B75" s="46">
        <v>1</v>
      </c>
      <c r="C75" s="47"/>
      <c r="D75" s="48"/>
    </row>
    <row r="76" spans="1:4" s="34" customFormat="1" ht="11.25" customHeight="1" x14ac:dyDescent="0.25">
      <c r="A76" s="45"/>
      <c r="B76" s="46"/>
      <c r="C76" s="47"/>
      <c r="D76" s="48"/>
    </row>
    <row r="77" spans="1:4" s="34" customFormat="1" ht="11.25" customHeight="1" x14ac:dyDescent="0.25">
      <c r="A77" s="45" t="s">
        <v>216</v>
      </c>
      <c r="B77" s="46">
        <f>+'[2]PLANTILLA 2023 MOD'!F165</f>
        <v>3</v>
      </c>
      <c r="C77" s="47">
        <f>+'[2]PLANTILLA 2023 MOD'!G165</f>
        <v>222.81</v>
      </c>
      <c r="D77" s="48">
        <f>+B77*C77*360</f>
        <v>240634.80000000002</v>
      </c>
    </row>
    <row r="78" spans="1:4" s="34" customFormat="1" ht="11.25" customHeight="1" x14ac:dyDescent="0.25">
      <c r="A78" s="45"/>
      <c r="B78" s="46"/>
      <c r="C78" s="47"/>
      <c r="D78" s="48"/>
    </row>
    <row r="79" spans="1:4" s="34" customFormat="1" ht="11.25" customHeight="1" x14ac:dyDescent="0.25">
      <c r="A79" s="45"/>
      <c r="B79" s="46"/>
      <c r="C79" s="47"/>
      <c r="D79" s="48"/>
    </row>
    <row r="80" spans="1:4" s="34" customFormat="1" ht="11.25" customHeight="1" x14ac:dyDescent="0.25">
      <c r="A80" s="45" t="s">
        <v>250</v>
      </c>
      <c r="B80" s="46">
        <f>+'[2]PLANTILLA 2023 MOD'!F209</f>
        <v>1</v>
      </c>
      <c r="C80" s="47">
        <f>+'[2]PLANTILLA 2023 MOD'!G209</f>
        <v>213.41</v>
      </c>
      <c r="D80" s="48">
        <f>+B80*C80*360</f>
        <v>76827.600000000006</v>
      </c>
    </row>
    <row r="81" spans="1:4" s="34" customFormat="1" ht="11.25" customHeight="1" x14ac:dyDescent="0.25">
      <c r="A81" s="45"/>
      <c r="B81" s="46"/>
      <c r="C81" s="47"/>
      <c r="D81" s="48"/>
    </row>
    <row r="82" spans="1:4" s="34" customFormat="1" ht="11.25" customHeight="1" x14ac:dyDescent="0.25">
      <c r="A82" s="45" t="str">
        <f>+'[2]PLANTILLA 2023 MOD'!E259</f>
        <v>AUXILIAR PROMOTORÍA</v>
      </c>
      <c r="B82" s="46">
        <f>+'[2]PLANTILLA 2023 MOD'!F259</f>
        <v>1</v>
      </c>
      <c r="C82" s="47">
        <f>+'[2]PLANTILLA 2023 MOD'!G259</f>
        <v>207.48</v>
      </c>
      <c r="D82" s="48">
        <f>+B82*C82*360</f>
        <v>74692.800000000003</v>
      </c>
    </row>
    <row r="83" spans="1:4" s="34" customFormat="1" ht="11.25" customHeight="1" x14ac:dyDescent="0.25">
      <c r="A83" s="45"/>
      <c r="B83" s="46"/>
      <c r="C83" s="47"/>
      <c r="D83" s="48"/>
    </row>
    <row r="84" spans="1:4" s="34" customFormat="1" ht="11.25" customHeight="1" x14ac:dyDescent="0.25">
      <c r="A84" s="45" t="str">
        <f>+'[2]PLANTILLA 2023 MOD'!E174</f>
        <v>CHOFER CAMION BASURA</v>
      </c>
      <c r="B84" s="46">
        <f>+'[2]PLANTILLA 2023 MOD'!F174</f>
        <v>1</v>
      </c>
      <c r="C84" s="47">
        <f>+'[2]PLANTILLA 2023 MOD'!G174</f>
        <v>190.69050000000001</v>
      </c>
      <c r="D84" s="48">
        <f>+B84*C84*360</f>
        <v>68648.58</v>
      </c>
    </row>
    <row r="85" spans="1:4" s="34" customFormat="1" ht="11.25" customHeight="1" x14ac:dyDescent="0.25">
      <c r="A85" s="45"/>
      <c r="B85" s="46"/>
      <c r="C85" s="47"/>
      <c r="D85" s="48"/>
    </row>
    <row r="86" spans="1:4" s="34" customFormat="1" ht="11.25" customHeight="1" x14ac:dyDescent="0.25">
      <c r="A86" s="45" t="str">
        <f>+'[2]PLANTILLA 2023 MOD'!E29</f>
        <v xml:space="preserve">SISTEMAS </v>
      </c>
      <c r="B86" s="46">
        <f>+'[2]PLANTILLA 2023 MOD'!F29</f>
        <v>1</v>
      </c>
      <c r="C86" s="47">
        <f>+'[2]PLANTILLA 2023 MOD'!G29</f>
        <v>184.95</v>
      </c>
      <c r="D86" s="48">
        <f>+B86*C86*360</f>
        <v>66582</v>
      </c>
    </row>
    <row r="87" spans="1:4" s="34" customFormat="1" ht="11.25" customHeight="1" x14ac:dyDescent="0.25">
      <c r="A87" s="45"/>
      <c r="B87" s="46"/>
      <c r="C87" s="47"/>
      <c r="D87" s="48"/>
    </row>
    <row r="88" spans="1:4" s="34" customFormat="1" ht="11.25" customHeight="1" x14ac:dyDescent="0.25">
      <c r="A88" s="45" t="s">
        <v>159</v>
      </c>
      <c r="B88" s="46">
        <v>17</v>
      </c>
      <c r="C88" s="47">
        <f>+'[2]PLANTILLA 2023 MOD'!G30</f>
        <v>182.98350000000002</v>
      </c>
      <c r="D88" s="48">
        <f>23*C88*360</f>
        <v>1515103.3800000004</v>
      </c>
    </row>
    <row r="89" spans="1:4" s="34" customFormat="1" ht="11.25" customHeight="1" x14ac:dyDescent="0.2">
      <c r="A89" s="35" t="s">
        <v>160</v>
      </c>
      <c r="B89" s="46">
        <v>1</v>
      </c>
      <c r="C89" s="47"/>
      <c r="D89" s="48"/>
    </row>
    <row r="90" spans="1:4" s="34" customFormat="1" ht="11.25" customHeight="1" x14ac:dyDescent="0.2">
      <c r="A90" s="35" t="s">
        <v>191</v>
      </c>
      <c r="B90" s="46">
        <v>2</v>
      </c>
      <c r="C90" s="47"/>
      <c r="D90" s="48"/>
    </row>
    <row r="91" spans="1:4" s="34" customFormat="1" ht="11.25" customHeight="1" x14ac:dyDescent="0.2">
      <c r="A91" s="35" t="s">
        <v>193</v>
      </c>
      <c r="B91" s="46">
        <v>1</v>
      </c>
      <c r="C91" s="47"/>
      <c r="D91" s="48"/>
    </row>
    <row r="92" spans="1:4" s="34" customFormat="1" ht="11.25" customHeight="1" x14ac:dyDescent="0.2">
      <c r="A92" s="35" t="s">
        <v>240</v>
      </c>
      <c r="B92" s="46">
        <v>1</v>
      </c>
      <c r="C92" s="47"/>
      <c r="D92" s="48"/>
    </row>
    <row r="93" spans="1:4" s="34" customFormat="1" ht="11.25" customHeight="1" x14ac:dyDescent="0.2">
      <c r="A93" s="35" t="s">
        <v>251</v>
      </c>
      <c r="B93" s="46">
        <v>1</v>
      </c>
      <c r="C93" s="47"/>
      <c r="D93" s="48"/>
    </row>
    <row r="94" spans="1:4" s="34" customFormat="1" ht="11.25" customHeight="1" x14ac:dyDescent="0.25">
      <c r="A94" s="45"/>
      <c r="B94" s="46"/>
      <c r="C94" s="47"/>
      <c r="D94" s="48"/>
    </row>
    <row r="95" spans="1:4" s="34" customFormat="1" ht="11.25" customHeight="1" x14ac:dyDescent="0.25">
      <c r="A95" s="45" t="s">
        <v>227</v>
      </c>
      <c r="B95" s="46">
        <v>1</v>
      </c>
      <c r="C95" s="47">
        <f>+'[2]PLANTILLA 2023 MOD'!G187</f>
        <v>181.61</v>
      </c>
      <c r="D95" s="48">
        <f>+B95*C95*360</f>
        <v>65379.600000000006</v>
      </c>
    </row>
    <row r="96" spans="1:4" s="34" customFormat="1" ht="11.25" customHeight="1" x14ac:dyDescent="0.25">
      <c r="A96" s="45"/>
      <c r="B96" s="46"/>
      <c r="C96" s="47"/>
      <c r="D96" s="48"/>
    </row>
    <row r="97" spans="1:4" s="34" customFormat="1" ht="11.25" customHeight="1" x14ac:dyDescent="0.25">
      <c r="A97" s="45" t="s">
        <v>198</v>
      </c>
      <c r="B97" s="46">
        <v>1</v>
      </c>
      <c r="C97" s="47">
        <f>+'[2]PLANTILLA 2023 MOD'!G121</f>
        <v>175.43400000000003</v>
      </c>
      <c r="D97" s="48">
        <f>5*C97*360</f>
        <v>315781.2</v>
      </c>
    </row>
    <row r="98" spans="1:4" s="34" customFormat="1" ht="11.25" customHeight="1" x14ac:dyDescent="0.25">
      <c r="A98" s="45" t="s">
        <v>224</v>
      </c>
      <c r="B98" s="46">
        <v>4</v>
      </c>
      <c r="C98" s="47"/>
      <c r="D98" s="48"/>
    </row>
    <row r="99" spans="1:4" s="34" customFormat="1" ht="11.25" customHeight="1" x14ac:dyDescent="0.25">
      <c r="A99" s="45"/>
      <c r="B99" s="46"/>
      <c r="C99" s="47"/>
      <c r="D99" s="48"/>
    </row>
    <row r="100" spans="1:4" s="34" customFormat="1" ht="11.25" customHeight="1" x14ac:dyDescent="0.25">
      <c r="A100" s="45" t="s">
        <v>156</v>
      </c>
      <c r="B100" s="46">
        <v>1</v>
      </c>
      <c r="C100" s="47">
        <f>+'[2]PLANTILLA 2023 MOD'!G26</f>
        <v>174.27</v>
      </c>
      <c r="D100" s="48">
        <f>7*C100*360</f>
        <v>439160.4</v>
      </c>
    </row>
    <row r="101" spans="1:4" s="34" customFormat="1" ht="11.25" customHeight="1" x14ac:dyDescent="0.25">
      <c r="A101" s="45" t="s">
        <v>157</v>
      </c>
      <c r="B101" s="46">
        <v>1</v>
      </c>
      <c r="C101" s="47"/>
      <c r="D101" s="48"/>
    </row>
    <row r="102" spans="1:4" s="34" customFormat="1" ht="11.25" customHeight="1" x14ac:dyDescent="0.25">
      <c r="A102" s="45" t="s">
        <v>163</v>
      </c>
      <c r="B102" s="46">
        <v>1</v>
      </c>
      <c r="C102" s="47"/>
      <c r="D102" s="48"/>
    </row>
    <row r="103" spans="1:4" s="34" customFormat="1" ht="11.25" customHeight="1" x14ac:dyDescent="0.25">
      <c r="A103" s="45" t="s">
        <v>177</v>
      </c>
      <c r="B103" s="46">
        <v>1</v>
      </c>
      <c r="C103" s="47"/>
      <c r="D103" s="48"/>
    </row>
    <row r="104" spans="1:4" s="34" customFormat="1" ht="11.25" customHeight="1" x14ac:dyDescent="0.25">
      <c r="A104" s="45" t="s">
        <v>210</v>
      </c>
      <c r="B104" s="46">
        <v>1</v>
      </c>
      <c r="C104" s="47"/>
      <c r="D104" s="48"/>
    </row>
    <row r="105" spans="1:4" s="34" customFormat="1" ht="11.25" customHeight="1" x14ac:dyDescent="0.25">
      <c r="A105" s="45" t="s">
        <v>217</v>
      </c>
      <c r="B105" s="46">
        <v>1</v>
      </c>
      <c r="C105" s="47"/>
      <c r="D105" s="48"/>
    </row>
    <row r="106" spans="1:4" s="34" customFormat="1" ht="11.25" customHeight="1" x14ac:dyDescent="0.25">
      <c r="A106" s="45" t="s">
        <v>219</v>
      </c>
      <c r="B106" s="46">
        <v>1</v>
      </c>
      <c r="C106" s="47"/>
      <c r="D106" s="48"/>
    </row>
    <row r="107" spans="1:4" s="34" customFormat="1" ht="11.25" customHeight="1" x14ac:dyDescent="0.25">
      <c r="A107" s="45"/>
      <c r="B107" s="46"/>
      <c r="C107" s="47"/>
      <c r="D107" s="48"/>
    </row>
    <row r="108" spans="1:4" s="34" customFormat="1" ht="11.25" customHeight="1" x14ac:dyDescent="0.25">
      <c r="A108" s="45" t="s">
        <v>192</v>
      </c>
      <c r="B108" s="46">
        <v>3</v>
      </c>
      <c r="C108" s="47">
        <f>+'[2]PLANTILLA 2023 MOD'!G94</f>
        <v>162.2775</v>
      </c>
      <c r="D108" s="48">
        <f>43*C108*360</f>
        <v>2512055.7000000002</v>
      </c>
    </row>
    <row r="109" spans="1:4" s="34" customFormat="1" ht="11.25" customHeight="1" x14ac:dyDescent="0.25">
      <c r="A109" s="45" t="s">
        <v>201</v>
      </c>
      <c r="B109" s="46">
        <v>1</v>
      </c>
      <c r="C109" s="47"/>
      <c r="D109" s="48"/>
    </row>
    <row r="110" spans="1:4" s="34" customFormat="1" ht="11.25" customHeight="1" x14ac:dyDescent="0.25">
      <c r="A110" s="45" t="s">
        <v>202</v>
      </c>
      <c r="B110" s="46">
        <v>3</v>
      </c>
      <c r="C110" s="47"/>
      <c r="D110" s="48"/>
    </row>
    <row r="111" spans="1:4" s="34" customFormat="1" ht="11.25" customHeight="1" x14ac:dyDescent="0.25">
      <c r="A111" s="45" t="s">
        <v>207</v>
      </c>
      <c r="B111" s="46">
        <v>1</v>
      </c>
      <c r="C111" s="47"/>
      <c r="D111" s="48"/>
    </row>
    <row r="112" spans="1:4" s="34" customFormat="1" ht="11.25" customHeight="1" x14ac:dyDescent="0.25">
      <c r="A112" s="45" t="s">
        <v>208</v>
      </c>
      <c r="B112" s="46">
        <v>1</v>
      </c>
      <c r="C112" s="47"/>
      <c r="D112" s="48"/>
    </row>
    <row r="113" spans="1:4" s="34" customFormat="1" ht="11.25" customHeight="1" x14ac:dyDescent="0.25">
      <c r="A113" s="45" t="s">
        <v>209</v>
      </c>
      <c r="B113" s="46">
        <v>2</v>
      </c>
      <c r="C113" s="47"/>
      <c r="D113" s="48"/>
    </row>
    <row r="114" spans="1:4" s="34" customFormat="1" ht="11.25" customHeight="1" x14ac:dyDescent="0.25">
      <c r="A114" s="45" t="s">
        <v>220</v>
      </c>
      <c r="B114" s="46">
        <v>5</v>
      </c>
      <c r="C114" s="47"/>
      <c r="D114" s="48"/>
    </row>
    <row r="115" spans="1:4" s="34" customFormat="1" ht="11.25" customHeight="1" x14ac:dyDescent="0.25">
      <c r="A115" s="45" t="s">
        <v>221</v>
      </c>
      <c r="B115" s="46">
        <v>2</v>
      </c>
      <c r="C115" s="47"/>
      <c r="D115" s="48"/>
    </row>
    <row r="116" spans="1:4" s="34" customFormat="1" ht="11.25" customHeight="1" x14ac:dyDescent="0.25">
      <c r="A116" s="45" t="s">
        <v>225</v>
      </c>
      <c r="B116" s="46">
        <v>23</v>
      </c>
      <c r="C116" s="47"/>
      <c r="D116" s="48"/>
    </row>
    <row r="117" spans="1:4" s="34" customFormat="1" ht="11.25" customHeight="1" x14ac:dyDescent="0.25">
      <c r="A117" s="45" t="s">
        <v>228</v>
      </c>
      <c r="B117" s="46">
        <v>1</v>
      </c>
      <c r="C117" s="47"/>
      <c r="D117" s="48"/>
    </row>
    <row r="118" spans="1:4" s="34" customFormat="1" ht="11.25" customHeight="1" x14ac:dyDescent="0.25">
      <c r="A118" s="45" t="s">
        <v>252</v>
      </c>
      <c r="B118" s="46">
        <v>1</v>
      </c>
      <c r="C118" s="47"/>
      <c r="D118" s="48"/>
    </row>
    <row r="119" spans="1:4" s="34" customFormat="1" ht="11.25" customHeight="1" x14ac:dyDescent="0.25">
      <c r="A119" s="45"/>
      <c r="B119" s="46"/>
      <c r="C119" s="47"/>
      <c r="D119" s="48"/>
    </row>
    <row r="120" spans="1:4" s="34" customFormat="1" ht="11.25" customHeight="1" x14ac:dyDescent="0.25">
      <c r="A120" s="45" t="s">
        <v>226</v>
      </c>
      <c r="B120" s="46">
        <v>3</v>
      </c>
      <c r="C120" s="47">
        <f>+'[2]PLANTILLA 2023 MOD'!G186</f>
        <v>154.55000000000001</v>
      </c>
      <c r="D120" s="48">
        <f>4*C120*360</f>
        <v>222552.00000000003</v>
      </c>
    </row>
    <row r="121" spans="1:4" s="34" customFormat="1" ht="11.25" customHeight="1" x14ac:dyDescent="0.25">
      <c r="A121" s="45" t="s">
        <v>229</v>
      </c>
      <c r="B121" s="46">
        <v>1</v>
      </c>
      <c r="C121" s="47"/>
      <c r="D121" s="48"/>
    </row>
    <row r="122" spans="1:4" s="34" customFormat="1" ht="11.25" customHeight="1" x14ac:dyDescent="0.25">
      <c r="A122" s="45"/>
      <c r="B122" s="46"/>
      <c r="C122" s="47"/>
      <c r="D122" s="48"/>
    </row>
    <row r="123" spans="1:4" s="34" customFormat="1" ht="11.25" customHeight="1" x14ac:dyDescent="0.25">
      <c r="A123" s="45" t="s">
        <v>199</v>
      </c>
      <c r="B123" s="46">
        <v>2</v>
      </c>
      <c r="C123" s="47">
        <f>+'[2]PLANTILLA 2023 MOD'!G122</f>
        <v>153.67800000000003</v>
      </c>
      <c r="D123" s="48">
        <f>+B123*C123*360</f>
        <v>110648.16000000002</v>
      </c>
    </row>
    <row r="124" spans="1:4" s="34" customFormat="1" ht="11.25" customHeight="1" x14ac:dyDescent="0.25">
      <c r="A124" s="45"/>
      <c r="B124" s="46"/>
      <c r="C124" s="47"/>
      <c r="D124" s="48"/>
    </row>
    <row r="125" spans="1:4" s="34" customFormat="1" ht="11.25" customHeight="1" x14ac:dyDescent="0.25">
      <c r="A125" s="45" t="s">
        <v>196</v>
      </c>
      <c r="B125" s="46">
        <v>1</v>
      </c>
      <c r="C125" s="47">
        <f>+'[2]PLANTILLA 2023 MOD'!G119</f>
        <v>139.09</v>
      </c>
      <c r="D125" s="48">
        <f>+B125*C125*360</f>
        <v>50072.4</v>
      </c>
    </row>
    <row r="126" spans="1:4" s="34" customFormat="1" ht="11.25" customHeight="1" x14ac:dyDescent="0.25">
      <c r="A126" s="45"/>
      <c r="B126" s="46"/>
      <c r="C126" s="47"/>
      <c r="D126" s="48"/>
    </row>
    <row r="127" spans="1:4" s="34" customFormat="1" ht="11.25" customHeight="1" x14ac:dyDescent="0.25">
      <c r="A127" s="45" t="s">
        <v>211</v>
      </c>
      <c r="B127" s="46">
        <f>+'[2]PLANTILLA 2023 MOD'!F146</f>
        <v>2</v>
      </c>
      <c r="C127" s="49">
        <f>+'[2]PLANTILLA 2023 MOD'!G146</f>
        <v>129.822</v>
      </c>
      <c r="D127" s="48">
        <f>+B127*C127*360</f>
        <v>93471.84</v>
      </c>
    </row>
    <row r="128" spans="1:4" s="34" customFormat="1" ht="11.25" customHeight="1" x14ac:dyDescent="0.25">
      <c r="A128" s="45"/>
      <c r="B128" s="46"/>
      <c r="C128" s="47"/>
      <c r="D128" s="48"/>
    </row>
    <row r="129" spans="1:4" s="34" customFormat="1" ht="11.25" customHeight="1" x14ac:dyDescent="0.25">
      <c r="A129" s="45" t="s">
        <v>230</v>
      </c>
      <c r="B129" s="46">
        <f>+'[2]PLANTILLA 2023 MOD'!F194</f>
        <v>1</v>
      </c>
      <c r="C129" s="47">
        <f>+'[2]PLANTILLA 2023 MOD'!G194</f>
        <v>123.64</v>
      </c>
      <c r="D129" s="48">
        <f>+B129*C129*360</f>
        <v>44510.400000000001</v>
      </c>
    </row>
    <row r="130" spans="1:4" s="34" customFormat="1" ht="11.25" customHeight="1" x14ac:dyDescent="0.25">
      <c r="A130" s="45"/>
      <c r="B130" s="46"/>
      <c r="C130" s="47"/>
      <c r="D130" s="48"/>
    </row>
    <row r="131" spans="1:4" s="34" customFormat="1" ht="11.25" customHeight="1" x14ac:dyDescent="0.25">
      <c r="A131" s="45" t="s">
        <v>161</v>
      </c>
      <c r="B131" s="46">
        <v>24</v>
      </c>
      <c r="C131" s="47">
        <f>+'[2]PLANTILLA 2023 MOD'!G123</f>
        <v>120</v>
      </c>
      <c r="D131" s="48">
        <f>64*C131*360</f>
        <v>2764800</v>
      </c>
    </row>
    <row r="132" spans="1:4" s="34" customFormat="1" ht="11.25" customHeight="1" x14ac:dyDescent="0.25">
      <c r="A132" s="45" t="s">
        <v>200</v>
      </c>
      <c r="B132" s="46">
        <v>1</v>
      </c>
      <c r="C132" s="47"/>
      <c r="D132" s="48"/>
    </row>
    <row r="133" spans="1:4" s="34" customFormat="1" ht="11.25" customHeight="1" x14ac:dyDescent="0.25">
      <c r="A133" s="45" t="s">
        <v>203</v>
      </c>
      <c r="B133" s="46">
        <v>1</v>
      </c>
      <c r="C133" s="47"/>
      <c r="D133" s="48"/>
    </row>
    <row r="134" spans="1:4" s="34" customFormat="1" ht="11.25" customHeight="1" x14ac:dyDescent="0.25">
      <c r="A134" s="45" t="s">
        <v>204</v>
      </c>
      <c r="B134" s="46">
        <v>1</v>
      </c>
      <c r="C134" s="47"/>
      <c r="D134" s="48"/>
    </row>
    <row r="135" spans="1:4" s="34" customFormat="1" ht="11.25" customHeight="1" x14ac:dyDescent="0.25">
      <c r="A135" s="45" t="s">
        <v>205</v>
      </c>
      <c r="B135" s="46">
        <v>5</v>
      </c>
      <c r="C135" s="47"/>
      <c r="D135" s="48"/>
    </row>
    <row r="136" spans="1:4" s="34" customFormat="1" ht="11.25" customHeight="1" x14ac:dyDescent="0.25">
      <c r="A136" s="45" t="s">
        <v>218</v>
      </c>
      <c r="B136" s="46">
        <v>6</v>
      </c>
      <c r="C136" s="47"/>
      <c r="D136" s="48"/>
    </row>
    <row r="137" spans="1:4" s="34" customFormat="1" ht="11.25" customHeight="1" x14ac:dyDescent="0.25">
      <c r="A137" s="45" t="s">
        <v>222</v>
      </c>
      <c r="B137" s="46">
        <v>2</v>
      </c>
      <c r="C137" s="47"/>
      <c r="D137" s="48"/>
    </row>
    <row r="138" spans="1:4" s="34" customFormat="1" ht="11.25" customHeight="1" x14ac:dyDescent="0.25">
      <c r="A138" s="45" t="s">
        <v>223</v>
      </c>
      <c r="B138" s="46">
        <v>21</v>
      </c>
      <c r="C138" s="47"/>
      <c r="D138" s="48"/>
    </row>
    <row r="139" spans="1:4" s="34" customFormat="1" ht="11.25" customHeight="1" x14ac:dyDescent="0.25">
      <c r="A139" s="45" t="s">
        <v>253</v>
      </c>
      <c r="B139" s="46">
        <v>2</v>
      </c>
      <c r="C139" s="47"/>
      <c r="D139" s="48"/>
    </row>
    <row r="140" spans="1:4" s="34" customFormat="1" ht="11.25" customHeight="1" x14ac:dyDescent="0.25">
      <c r="A140" s="45" t="s">
        <v>254</v>
      </c>
      <c r="B140" s="46">
        <v>1</v>
      </c>
      <c r="C140" s="47"/>
      <c r="D140" s="48"/>
    </row>
    <row r="141" spans="1:4" s="34" customFormat="1" ht="11.25" customHeight="1" x14ac:dyDescent="0.25">
      <c r="A141" s="45"/>
      <c r="B141" s="46"/>
      <c r="C141" s="47"/>
      <c r="D141" s="48"/>
    </row>
    <row r="142" spans="1:4" s="34" customFormat="1" ht="11.25" customHeight="1" x14ac:dyDescent="0.25">
      <c r="A142" s="45" t="s">
        <v>231</v>
      </c>
      <c r="B142" s="46">
        <v>1</v>
      </c>
      <c r="C142" s="47">
        <f>+'[2]PLANTILLA 2023 MOD'!G195</f>
        <v>108.64</v>
      </c>
      <c r="D142" s="48">
        <f>+B142*C142*360</f>
        <v>39110.400000000001</v>
      </c>
    </row>
    <row r="143" spans="1:4" s="34" customFormat="1" ht="11.25" customHeight="1" x14ac:dyDescent="0.25">
      <c r="A143" s="45"/>
      <c r="B143" s="46"/>
      <c r="C143" s="47"/>
      <c r="D143" s="48"/>
    </row>
    <row r="144" spans="1:4" s="34" customFormat="1" ht="11.25" customHeight="1" x14ac:dyDescent="0.25">
      <c r="A144" s="45" t="str">
        <f>+'[2]PLANTILLA 2023 MOD'!E196</f>
        <v xml:space="preserve">LIMPIEZA RASTRO </v>
      </c>
      <c r="B144" s="46">
        <f>+'[2]PLANTILLA 2023 MOD'!F196</f>
        <v>1</v>
      </c>
      <c r="C144" s="49">
        <f>+'[2]PLANTILLA 2023 MOD'!G196</f>
        <v>99.28</v>
      </c>
      <c r="D144" s="49">
        <f>+C144*B144*360</f>
        <v>35740.800000000003</v>
      </c>
    </row>
    <row r="145" spans="1:4" s="34" customFormat="1" ht="11.25" customHeight="1" x14ac:dyDescent="0.25">
      <c r="A145" s="45"/>
      <c r="B145" s="46"/>
      <c r="C145" s="47"/>
      <c r="D145" s="48"/>
    </row>
    <row r="146" spans="1:4" s="34" customFormat="1" ht="11.25" customHeight="1" x14ac:dyDescent="0.25">
      <c r="A146" s="45" t="s">
        <v>178</v>
      </c>
      <c r="B146" s="46">
        <v>1</v>
      </c>
      <c r="C146" s="47">
        <f>+'[2]PLANTILLA 2023 MOD'!G73</f>
        <v>87.842999999999989</v>
      </c>
      <c r="D146" s="48">
        <f>11*C146*360</f>
        <v>347858.27999999997</v>
      </c>
    </row>
    <row r="147" spans="1:4" s="34" customFormat="1" ht="11.25" customHeight="1" x14ac:dyDescent="0.25">
      <c r="A147" s="45" t="s">
        <v>179</v>
      </c>
      <c r="B147" s="46">
        <v>1</v>
      </c>
      <c r="C147" s="47"/>
      <c r="D147" s="48"/>
    </row>
    <row r="148" spans="1:4" s="34" customFormat="1" ht="11.25" customHeight="1" x14ac:dyDescent="0.25">
      <c r="A148" s="45" t="s">
        <v>180</v>
      </c>
      <c r="B148" s="46">
        <v>1</v>
      </c>
      <c r="C148" s="47"/>
      <c r="D148" s="48"/>
    </row>
    <row r="149" spans="1:4" s="34" customFormat="1" ht="11.25" customHeight="1" x14ac:dyDescent="0.25">
      <c r="A149" s="45" t="s">
        <v>181</v>
      </c>
      <c r="B149" s="46">
        <v>1</v>
      </c>
      <c r="C149" s="47"/>
      <c r="D149" s="48"/>
    </row>
    <row r="150" spans="1:4" s="34" customFormat="1" ht="11.25" customHeight="1" x14ac:dyDescent="0.25">
      <c r="A150" s="45" t="s">
        <v>182</v>
      </c>
      <c r="B150" s="46">
        <v>1</v>
      </c>
      <c r="C150" s="47"/>
      <c r="D150" s="48"/>
    </row>
    <row r="151" spans="1:4" s="34" customFormat="1" ht="11.25" customHeight="1" x14ac:dyDescent="0.25">
      <c r="A151" s="45" t="s">
        <v>183</v>
      </c>
      <c r="B151" s="46">
        <v>1</v>
      </c>
      <c r="C151" s="47"/>
      <c r="D151" s="48"/>
    </row>
    <row r="152" spans="1:4" s="34" customFormat="1" ht="11.25" customHeight="1" x14ac:dyDescent="0.25">
      <c r="A152" s="45" t="s">
        <v>184</v>
      </c>
      <c r="B152" s="46">
        <v>1</v>
      </c>
      <c r="C152" s="47"/>
      <c r="D152" s="48"/>
    </row>
    <row r="153" spans="1:4" s="34" customFormat="1" ht="11.25" customHeight="1" x14ac:dyDescent="0.25">
      <c r="A153" s="45" t="s">
        <v>185</v>
      </c>
      <c r="B153" s="46">
        <v>1</v>
      </c>
      <c r="C153" s="47"/>
      <c r="D153" s="48"/>
    </row>
    <row r="154" spans="1:4" s="34" customFormat="1" ht="11.25" customHeight="1" x14ac:dyDescent="0.25">
      <c r="A154" s="45" t="s">
        <v>186</v>
      </c>
      <c r="B154" s="46">
        <v>1</v>
      </c>
      <c r="C154" s="47"/>
      <c r="D154" s="48"/>
    </row>
    <row r="155" spans="1:4" s="34" customFormat="1" ht="11.25" customHeight="1" x14ac:dyDescent="0.25">
      <c r="A155" s="45" t="s">
        <v>187</v>
      </c>
      <c r="B155" s="46">
        <v>1</v>
      </c>
      <c r="C155" s="47"/>
      <c r="D155" s="48"/>
    </row>
    <row r="156" spans="1:4" s="34" customFormat="1" ht="11.25" customHeight="1" x14ac:dyDescent="0.25">
      <c r="A156" s="45" t="s">
        <v>188</v>
      </c>
      <c r="B156" s="46">
        <v>1</v>
      </c>
      <c r="C156" s="47"/>
      <c r="D156" s="48"/>
    </row>
    <row r="157" spans="1:4" s="34" customFormat="1" ht="11.25" customHeight="1" x14ac:dyDescent="0.25">
      <c r="A157" s="45"/>
      <c r="B157" s="46"/>
      <c r="C157" s="47"/>
      <c r="D157" s="48"/>
    </row>
    <row r="158" spans="1:4" s="34" customFormat="1" ht="11.25" customHeight="1" x14ac:dyDescent="0.25">
      <c r="A158" s="45" t="str">
        <f>+'[2]PLANTILLA 2023 MOD'!E130</f>
        <v xml:space="preserve">AUXILIAR DE INTENDENCIA </v>
      </c>
      <c r="B158" s="46">
        <v>1</v>
      </c>
      <c r="C158" s="47">
        <f>+'[2]PLANTILLA 2023 MOD'!G130</f>
        <v>74.119500000000002</v>
      </c>
      <c r="D158" s="48">
        <f>+B158*C158*360</f>
        <v>26683.02</v>
      </c>
    </row>
    <row r="159" spans="1:4" s="34" customFormat="1" ht="11.25" customHeight="1" x14ac:dyDescent="0.25">
      <c r="A159" s="45"/>
      <c r="B159" s="46"/>
      <c r="C159" s="47"/>
      <c r="D159" s="48"/>
    </row>
    <row r="160" spans="1:4" s="34" customFormat="1" ht="11.25" customHeight="1" x14ac:dyDescent="0.25">
      <c r="A160" s="45" t="s">
        <v>232</v>
      </c>
      <c r="B160" s="46">
        <v>1</v>
      </c>
      <c r="C160" s="47">
        <v>244.67</v>
      </c>
      <c r="D160" s="48">
        <f>+C160*360</f>
        <v>88081.2</v>
      </c>
    </row>
    <row r="161" spans="1:4" s="34" customFormat="1" ht="11.25" customHeight="1" x14ac:dyDescent="0.25">
      <c r="A161" s="45" t="s">
        <v>232</v>
      </c>
      <c r="B161" s="46">
        <v>1</v>
      </c>
      <c r="C161" s="47">
        <v>130.30000000000001</v>
      </c>
      <c r="D161" s="48">
        <f t="shared" ref="D161:D162" si="0">+C161*360</f>
        <v>46908.000000000007</v>
      </c>
    </row>
    <row r="162" spans="1:4" s="34" customFormat="1" ht="11.25" customHeight="1" x14ac:dyDescent="0.25">
      <c r="A162" s="45" t="s">
        <v>232</v>
      </c>
      <c r="B162" s="46">
        <v>1</v>
      </c>
      <c r="C162" s="47">
        <v>130.30000000000001</v>
      </c>
      <c r="D162" s="48">
        <f t="shared" si="0"/>
        <v>46908.000000000007</v>
      </c>
    </row>
    <row r="163" spans="1:4" s="34" customFormat="1" ht="11.25" customHeight="1" x14ac:dyDescent="0.25">
      <c r="A163" s="45"/>
      <c r="B163" s="46"/>
      <c r="C163" s="47"/>
      <c r="D163" s="48"/>
    </row>
    <row r="164" spans="1:4" s="34" customFormat="1" ht="11.25" customHeight="1" x14ac:dyDescent="0.25">
      <c r="A164" s="45"/>
      <c r="B164" s="46"/>
      <c r="C164" s="47"/>
      <c r="D164" s="48"/>
    </row>
    <row r="165" spans="1:4" s="34" customFormat="1" ht="11.25" customHeight="1" x14ac:dyDescent="0.25">
      <c r="A165" s="50" t="s">
        <v>2</v>
      </c>
      <c r="B165" s="51">
        <f>SUM(B7:B164)</f>
        <v>285</v>
      </c>
      <c r="C165" s="52"/>
      <c r="D165" s="52">
        <f>SUM(D7:D164)</f>
        <v>29205724.319999997</v>
      </c>
    </row>
  </sheetData>
  <mergeCells count="8">
    <mergeCell ref="A1:C1"/>
    <mergeCell ref="A2:D2"/>
    <mergeCell ref="A3:D3"/>
    <mergeCell ref="A4:D4"/>
    <mergeCell ref="A5:A6"/>
    <mergeCell ref="B5:B6"/>
    <mergeCell ref="C5:C6"/>
    <mergeCell ref="D5:D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COG</vt:lpstr>
      <vt:lpstr>CA</vt:lpstr>
      <vt:lpstr>CF</vt:lpstr>
      <vt:lpstr>CE(PTG)</vt:lpstr>
      <vt:lpstr>Prioridades de Gasto</vt:lpstr>
      <vt:lpstr>Programas y Proyectos</vt:lpstr>
      <vt:lpstr>Analítico de Plazas</vt:lpstr>
      <vt:lpstr>'Analítico de Plazas'!Área_de_impresión</vt:lpstr>
      <vt:lpstr>'CE(PTG)'!Área_de_impresión</vt:lpstr>
      <vt:lpstr>CF!Área_de_impresión</vt:lpstr>
      <vt:lpstr>COG!Área_de_impresión</vt:lpstr>
      <vt:lpstr>'Prioridades de Gasto'!Área_de_impresión</vt:lpstr>
      <vt:lpstr>'Programas y Proyectos'!Área_de_impresión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2023-06-08T18:08:50Z</cp:lastPrinted>
  <dcterms:created xsi:type="dcterms:W3CDTF">2022-02-21T16:46:17Z</dcterms:created>
  <dcterms:modified xsi:type="dcterms:W3CDTF">2023-06-08T18:12:58Z</dcterms:modified>
</cp:coreProperties>
</file>